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activeTab="4"/>
  </bookViews>
  <sheets>
    <sheet name="ФК_7-8 мальчики" sheetId="2" r:id="rId1"/>
    <sheet name="ФК_7-8 девочки" sheetId="1" r:id="rId2"/>
    <sheet name="ФК_9-11 юноши" sheetId="4" r:id="rId3"/>
    <sheet name="ФК_9-11 девушки" sheetId="3" r:id="rId4"/>
    <sheet name="Лист1" sheetId="5" r:id="rId5"/>
    <sheet name="Лист2" sheetId="6" r:id="rId6"/>
  </sheets>
  <definedNames>
    <definedName name="_xlnm._FilterDatabase" localSheetId="0" hidden="1">'ФК_7-8 мальчики'!$A$1:$U$110</definedName>
  </definedNames>
  <calcPr calcId="145621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4" i="5"/>
  <c r="E7" i="4" l="1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E36" i="4"/>
  <c r="F36" i="4"/>
  <c r="G36" i="4"/>
  <c r="E37" i="4"/>
  <c r="F37" i="4"/>
  <c r="G37" i="4"/>
  <c r="E38" i="4"/>
  <c r="F38" i="4"/>
  <c r="G38" i="4"/>
  <c r="E39" i="4"/>
  <c r="F39" i="4"/>
  <c r="G39" i="4"/>
  <c r="E40" i="4"/>
  <c r="F40" i="4"/>
  <c r="G40" i="4"/>
  <c r="E41" i="4"/>
  <c r="F41" i="4"/>
  <c r="G41" i="4"/>
  <c r="E42" i="4"/>
  <c r="F42" i="4"/>
  <c r="G42" i="4"/>
  <c r="E43" i="4"/>
  <c r="F43" i="4"/>
  <c r="G43" i="4"/>
  <c r="E44" i="4"/>
  <c r="F44" i="4"/>
  <c r="G44" i="4"/>
  <c r="E45" i="4"/>
  <c r="F45" i="4"/>
  <c r="G45" i="4"/>
  <c r="E46" i="4"/>
  <c r="F46" i="4"/>
  <c r="G46" i="4"/>
  <c r="E47" i="4"/>
  <c r="F47" i="4"/>
  <c r="G47" i="4"/>
  <c r="E48" i="4"/>
  <c r="F48" i="4"/>
  <c r="G48" i="4"/>
  <c r="E49" i="4"/>
  <c r="F49" i="4"/>
  <c r="G49" i="4"/>
  <c r="E50" i="4"/>
  <c r="F50" i="4"/>
  <c r="G50" i="4"/>
  <c r="E51" i="4"/>
  <c r="F51" i="4"/>
  <c r="G51" i="4"/>
  <c r="E52" i="4"/>
  <c r="F52" i="4"/>
  <c r="G52" i="4"/>
  <c r="E53" i="4"/>
  <c r="F53" i="4"/>
  <c r="G53" i="4"/>
  <c r="E54" i="4"/>
  <c r="F54" i="4"/>
  <c r="G54" i="4"/>
  <c r="E55" i="4"/>
  <c r="F55" i="4"/>
  <c r="G55" i="4"/>
  <c r="E56" i="4"/>
  <c r="F56" i="4"/>
  <c r="G56" i="4"/>
  <c r="E57" i="4"/>
  <c r="F57" i="4"/>
  <c r="G57" i="4"/>
  <c r="E58" i="4"/>
  <c r="F58" i="4"/>
  <c r="G58" i="4"/>
  <c r="E59" i="4"/>
  <c r="F59" i="4"/>
  <c r="G59" i="4"/>
  <c r="E60" i="4"/>
  <c r="F60" i="4"/>
  <c r="G60" i="4"/>
  <c r="E61" i="4"/>
  <c r="F61" i="4"/>
  <c r="G61" i="4"/>
  <c r="E62" i="4"/>
  <c r="F62" i="4"/>
  <c r="G62" i="4"/>
  <c r="E63" i="4"/>
  <c r="F63" i="4"/>
  <c r="G63" i="4"/>
  <c r="E64" i="4"/>
  <c r="F64" i="4"/>
  <c r="G64" i="4"/>
  <c r="E65" i="4"/>
  <c r="F65" i="4"/>
  <c r="G65" i="4"/>
  <c r="E66" i="4"/>
  <c r="F66" i="4"/>
  <c r="G66" i="4"/>
  <c r="E67" i="4"/>
  <c r="F67" i="4"/>
  <c r="G67" i="4"/>
  <c r="E68" i="4"/>
  <c r="F68" i="4"/>
  <c r="G68" i="4"/>
  <c r="E69" i="4"/>
  <c r="F69" i="4"/>
  <c r="G69" i="4"/>
  <c r="E70" i="4"/>
  <c r="F70" i="4"/>
  <c r="G70" i="4"/>
  <c r="E71" i="4"/>
  <c r="F71" i="4"/>
  <c r="G71" i="4"/>
  <c r="E72" i="4"/>
  <c r="F72" i="4"/>
  <c r="G72" i="4"/>
  <c r="E73" i="4"/>
  <c r="F73" i="4"/>
  <c r="G73" i="4"/>
  <c r="E74" i="4"/>
  <c r="F74" i="4"/>
  <c r="G74" i="4"/>
  <c r="E75" i="4"/>
  <c r="F75" i="4"/>
  <c r="G75" i="4"/>
  <c r="E76" i="4"/>
  <c r="F76" i="4"/>
  <c r="G76" i="4"/>
  <c r="E77" i="4"/>
  <c r="F77" i="4"/>
  <c r="G77" i="4"/>
  <c r="E78" i="4"/>
  <c r="F78" i="4"/>
  <c r="G78" i="4"/>
  <c r="E79" i="4"/>
  <c r="F79" i="4"/>
  <c r="G79" i="4"/>
  <c r="E80" i="4"/>
  <c r="F80" i="4"/>
  <c r="G80" i="4"/>
  <c r="E81" i="4"/>
  <c r="F81" i="4"/>
  <c r="G81" i="4"/>
  <c r="E82" i="4"/>
  <c r="F82" i="4"/>
  <c r="G82" i="4"/>
  <c r="E83" i="4"/>
  <c r="F83" i="4"/>
  <c r="G83" i="4"/>
  <c r="E84" i="4"/>
  <c r="F84" i="4"/>
  <c r="G84" i="4"/>
  <c r="E85" i="4"/>
  <c r="F85" i="4"/>
  <c r="G85" i="4"/>
  <c r="E86" i="4"/>
  <c r="F86" i="4"/>
  <c r="G86" i="4"/>
  <c r="E87" i="4"/>
  <c r="F87" i="4"/>
  <c r="G87" i="4"/>
  <c r="E88" i="4"/>
  <c r="F88" i="4"/>
  <c r="G88" i="4"/>
  <c r="E89" i="4"/>
  <c r="F89" i="4"/>
  <c r="G89" i="4"/>
  <c r="E90" i="4"/>
  <c r="F90" i="4"/>
  <c r="G90" i="4"/>
  <c r="E91" i="4"/>
  <c r="F91" i="4"/>
  <c r="G91" i="4"/>
  <c r="E92" i="4"/>
  <c r="F92" i="4"/>
  <c r="G92" i="4"/>
  <c r="E93" i="4"/>
  <c r="F93" i="4"/>
  <c r="G93" i="4"/>
  <c r="E94" i="4"/>
  <c r="F94" i="4"/>
  <c r="G94" i="4"/>
  <c r="E95" i="4"/>
  <c r="F95" i="4"/>
  <c r="G95" i="4"/>
  <c r="E96" i="4"/>
  <c r="F96" i="4"/>
  <c r="G96" i="4"/>
  <c r="E97" i="4"/>
  <c r="F97" i="4"/>
  <c r="G97" i="4"/>
  <c r="E98" i="4"/>
  <c r="F98" i="4"/>
  <c r="G98" i="4"/>
  <c r="E99" i="4"/>
  <c r="F99" i="4"/>
  <c r="G99" i="4"/>
  <c r="E100" i="4"/>
  <c r="F100" i="4"/>
  <c r="G100" i="4"/>
  <c r="E101" i="4"/>
  <c r="F101" i="4"/>
  <c r="G101" i="4"/>
  <c r="E102" i="4"/>
  <c r="F102" i="4"/>
  <c r="G102" i="4"/>
  <c r="E103" i="4"/>
  <c r="F103" i="4"/>
  <c r="G103" i="4"/>
  <c r="E104" i="4"/>
  <c r="F104" i="4"/>
  <c r="G104" i="4"/>
  <c r="E105" i="4"/>
  <c r="F105" i="4"/>
  <c r="G105" i="4"/>
  <c r="E106" i="4"/>
  <c r="F106" i="4"/>
  <c r="G106" i="4"/>
  <c r="E107" i="4"/>
  <c r="F107" i="4"/>
  <c r="G107" i="4"/>
  <c r="E108" i="4"/>
  <c r="F108" i="4"/>
  <c r="G108" i="4"/>
  <c r="E109" i="4"/>
  <c r="F109" i="4"/>
  <c r="G109" i="4"/>
  <c r="E110" i="4"/>
  <c r="F110" i="4"/>
  <c r="G110" i="4"/>
  <c r="F6" i="4"/>
  <c r="G6" i="4"/>
  <c r="E6" i="4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F6" i="2"/>
  <c r="G6" i="2"/>
  <c r="E6" i="2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E49" i="3"/>
  <c r="F49" i="3"/>
  <c r="G49" i="3"/>
  <c r="E50" i="3"/>
  <c r="F50" i="3"/>
  <c r="G50" i="3"/>
  <c r="E51" i="3"/>
  <c r="F51" i="3"/>
  <c r="G51" i="3"/>
  <c r="E52" i="3"/>
  <c r="F52" i="3"/>
  <c r="G52" i="3"/>
  <c r="E53" i="3"/>
  <c r="F53" i="3"/>
  <c r="G53" i="3"/>
  <c r="E54" i="3"/>
  <c r="F54" i="3"/>
  <c r="G54" i="3"/>
  <c r="E55" i="3"/>
  <c r="F55" i="3"/>
  <c r="G55" i="3"/>
  <c r="E56" i="3"/>
  <c r="F56" i="3"/>
  <c r="G56" i="3"/>
  <c r="E57" i="3"/>
  <c r="F57" i="3"/>
  <c r="G57" i="3"/>
  <c r="E58" i="3"/>
  <c r="F58" i="3"/>
  <c r="G58" i="3"/>
  <c r="E59" i="3"/>
  <c r="F59" i="3"/>
  <c r="G59" i="3"/>
  <c r="E60" i="3"/>
  <c r="F60" i="3"/>
  <c r="G60" i="3"/>
  <c r="E61" i="3"/>
  <c r="F61" i="3"/>
  <c r="G61" i="3"/>
  <c r="E62" i="3"/>
  <c r="F62" i="3"/>
  <c r="G62" i="3"/>
  <c r="E63" i="3"/>
  <c r="F63" i="3"/>
  <c r="G63" i="3"/>
  <c r="E64" i="3"/>
  <c r="F64" i="3"/>
  <c r="G64" i="3"/>
  <c r="E65" i="3"/>
  <c r="F65" i="3"/>
  <c r="G65" i="3"/>
  <c r="E66" i="3"/>
  <c r="F66" i="3"/>
  <c r="G66" i="3"/>
  <c r="E67" i="3"/>
  <c r="F67" i="3"/>
  <c r="G67" i="3"/>
  <c r="E68" i="3"/>
  <c r="F68" i="3"/>
  <c r="G68" i="3"/>
  <c r="E69" i="3"/>
  <c r="F69" i="3"/>
  <c r="G69" i="3"/>
  <c r="E70" i="3"/>
  <c r="F70" i="3"/>
  <c r="G70" i="3"/>
  <c r="E71" i="3"/>
  <c r="F71" i="3"/>
  <c r="G71" i="3"/>
  <c r="E72" i="3"/>
  <c r="F72" i="3"/>
  <c r="G72" i="3"/>
  <c r="E73" i="3"/>
  <c r="F73" i="3"/>
  <c r="G73" i="3"/>
  <c r="E74" i="3"/>
  <c r="F74" i="3"/>
  <c r="G74" i="3"/>
  <c r="E75" i="3"/>
  <c r="F75" i="3"/>
  <c r="G75" i="3"/>
  <c r="E76" i="3"/>
  <c r="F76" i="3"/>
  <c r="G76" i="3"/>
  <c r="E77" i="3"/>
  <c r="F77" i="3"/>
  <c r="G77" i="3"/>
  <c r="E6" i="1"/>
  <c r="F6" i="1"/>
  <c r="G6" i="1"/>
  <c r="E6" i="3"/>
  <c r="F6" i="3"/>
  <c r="G6" i="3"/>
  <c r="F7" i="1"/>
  <c r="G7" i="1"/>
  <c r="F7" i="3"/>
  <c r="G7" i="3"/>
  <c r="U79" i="1"/>
  <c r="U78" i="1"/>
  <c r="R31" i="1"/>
  <c r="R27" i="1"/>
  <c r="R37" i="1"/>
  <c r="R25" i="1"/>
  <c r="R38" i="1"/>
  <c r="R39" i="1"/>
  <c r="R15" i="1"/>
  <c r="R35" i="1"/>
  <c r="R28" i="1"/>
  <c r="R30" i="1"/>
  <c r="R53" i="1"/>
  <c r="R47" i="1"/>
  <c r="R41" i="1"/>
  <c r="R10" i="1"/>
  <c r="R40" i="1"/>
  <c r="R58" i="1"/>
  <c r="R49" i="1"/>
  <c r="R34" i="1"/>
  <c r="R59" i="1"/>
  <c r="R52" i="1"/>
  <c r="R20" i="1"/>
  <c r="U20" i="1" s="1"/>
  <c r="R17" i="1"/>
  <c r="U17" i="1" s="1"/>
  <c r="R24" i="1"/>
  <c r="U24" i="1" s="1"/>
  <c r="R48" i="1"/>
  <c r="R55" i="1"/>
  <c r="R11" i="1"/>
  <c r="U11" i="1" s="1"/>
  <c r="R29" i="1"/>
  <c r="U29" i="1" s="1"/>
  <c r="R14" i="1"/>
  <c r="U14" i="1" s="1"/>
  <c r="R33" i="1"/>
  <c r="R22" i="1"/>
  <c r="U22" i="1" s="1"/>
  <c r="R21" i="1"/>
  <c r="U21" i="1" s="1"/>
  <c r="R44" i="1"/>
  <c r="R19" i="1"/>
  <c r="U19" i="1" s="1"/>
  <c r="R23" i="1"/>
  <c r="U23" i="1" s="1"/>
  <c r="R45" i="1"/>
  <c r="R32" i="1"/>
  <c r="R36" i="1"/>
  <c r="R9" i="1"/>
  <c r="U9" i="1" s="1"/>
  <c r="R74" i="1"/>
  <c r="R87" i="1"/>
  <c r="U87" i="1" s="1"/>
  <c r="R46" i="1"/>
  <c r="R67" i="1"/>
  <c r="R83" i="1"/>
  <c r="U83" i="1" s="1"/>
  <c r="R61" i="1"/>
  <c r="R85" i="1"/>
  <c r="U85" i="1" s="1"/>
  <c r="R86" i="1"/>
  <c r="U86" i="1" s="1"/>
  <c r="R80" i="1"/>
  <c r="U80" i="1" s="1"/>
  <c r="R50" i="1"/>
  <c r="R31" i="2"/>
  <c r="R60" i="2"/>
  <c r="R17" i="2"/>
  <c r="R65" i="2"/>
  <c r="R29" i="2"/>
  <c r="R55" i="2"/>
  <c r="R24" i="2"/>
  <c r="U24" i="2" s="1"/>
  <c r="R43" i="2"/>
  <c r="R54" i="2"/>
  <c r="R80" i="2"/>
  <c r="R35" i="2"/>
  <c r="U35" i="2" s="1"/>
  <c r="R102" i="2"/>
  <c r="U102" i="2" s="1"/>
  <c r="R83" i="2"/>
  <c r="R87" i="2"/>
  <c r="R106" i="2"/>
  <c r="U106" i="2" s="1"/>
  <c r="R57" i="2"/>
  <c r="R26" i="2"/>
  <c r="U26" i="2" s="1"/>
  <c r="R74" i="2"/>
  <c r="R37" i="2"/>
  <c r="U37" i="2" s="1"/>
  <c r="R18" i="2"/>
  <c r="U18" i="2" s="1"/>
  <c r="R6" i="2"/>
  <c r="U6" i="2" s="1"/>
  <c r="R64" i="2"/>
  <c r="R47" i="2"/>
  <c r="R16" i="2"/>
  <c r="U16" i="2" s="1"/>
  <c r="R70" i="2"/>
  <c r="R28" i="2"/>
  <c r="U28" i="2" s="1"/>
  <c r="R69" i="2"/>
  <c r="R75" i="2"/>
  <c r="R20" i="2"/>
  <c r="U20" i="2" s="1"/>
  <c r="R36" i="2"/>
  <c r="U36" i="2" s="1"/>
  <c r="R15" i="2"/>
  <c r="U15" i="2" s="1"/>
  <c r="R45" i="2"/>
  <c r="R79" i="2"/>
  <c r="R58" i="2"/>
  <c r="R41" i="2"/>
  <c r="R52" i="2"/>
  <c r="R82" i="2"/>
  <c r="R62" i="2"/>
  <c r="R76" i="2"/>
  <c r="R19" i="2"/>
  <c r="U19" i="2" s="1"/>
  <c r="R7" i="2"/>
  <c r="U7" i="2" s="1"/>
  <c r="R9" i="2"/>
  <c r="U9" i="2" s="1"/>
  <c r="R8" i="2"/>
  <c r="U8" i="2" s="1"/>
  <c r="R10" i="2"/>
  <c r="U10" i="2" s="1"/>
  <c r="R104" i="2"/>
  <c r="U104" i="2" s="1"/>
  <c r="R95" i="2"/>
  <c r="U95" i="2" s="1"/>
  <c r="R97" i="2"/>
  <c r="U97" i="2" s="1"/>
  <c r="R67" i="3"/>
  <c r="R9" i="3"/>
  <c r="U9" i="3" s="1"/>
  <c r="R21" i="3"/>
  <c r="U21" i="3" s="1"/>
  <c r="R41" i="3"/>
  <c r="R42" i="3"/>
  <c r="R51" i="3"/>
  <c r="R54" i="3"/>
  <c r="R36" i="3"/>
  <c r="R22" i="3"/>
  <c r="U22" i="3" s="1"/>
  <c r="R62" i="3"/>
  <c r="R30" i="3"/>
  <c r="R14" i="3"/>
  <c r="U14" i="3" s="1"/>
  <c r="R71" i="3"/>
  <c r="R19" i="3"/>
  <c r="U19" i="3" s="1"/>
  <c r="R65" i="3"/>
  <c r="R64" i="3"/>
  <c r="R63" i="3"/>
  <c r="R77" i="3"/>
  <c r="R53" i="3"/>
  <c r="R47" i="3"/>
  <c r="R44" i="3"/>
  <c r="R57" i="3"/>
  <c r="R73" i="3"/>
  <c r="R25" i="3"/>
  <c r="U25" i="3" s="1"/>
  <c r="R49" i="3"/>
  <c r="R28" i="3"/>
  <c r="R37" i="3"/>
  <c r="R16" i="3"/>
  <c r="R33" i="3"/>
  <c r="R15" i="3"/>
  <c r="R13" i="3"/>
  <c r="R17" i="3"/>
  <c r="R24" i="3"/>
  <c r="R18" i="3"/>
  <c r="R46" i="3"/>
  <c r="R55" i="3"/>
  <c r="R10" i="3"/>
  <c r="U10" i="3" s="1"/>
  <c r="R50" i="3"/>
  <c r="R43" i="3"/>
  <c r="R34" i="3"/>
  <c r="R60" i="3"/>
  <c r="R58" i="3"/>
  <c r="R52" i="3"/>
  <c r="R59" i="3"/>
  <c r="R40" i="3"/>
  <c r="R60" i="4"/>
  <c r="R13" i="4"/>
  <c r="T13" i="4" s="1"/>
  <c r="R57" i="4"/>
  <c r="R87" i="4"/>
  <c r="T87" i="4" s="1"/>
  <c r="R104" i="4"/>
  <c r="U104" i="4" s="1"/>
  <c r="R110" i="4"/>
  <c r="T110" i="4" s="1"/>
  <c r="R64" i="4"/>
  <c r="R59" i="4"/>
  <c r="R15" i="4"/>
  <c r="R61" i="4"/>
  <c r="T61" i="4" s="1"/>
  <c r="R52" i="4"/>
  <c r="R67" i="4"/>
  <c r="R24" i="4"/>
  <c r="R48" i="4"/>
  <c r="R23" i="4"/>
  <c r="U23" i="4" s="1"/>
  <c r="R79" i="4"/>
  <c r="R65" i="4"/>
  <c r="R32" i="4"/>
  <c r="U32" i="4" s="1"/>
  <c r="R74" i="4"/>
  <c r="T74" i="4" s="1"/>
  <c r="R39" i="4"/>
  <c r="R40" i="4"/>
  <c r="R38" i="4"/>
  <c r="R55" i="4"/>
  <c r="R49" i="4"/>
  <c r="T49" i="4" s="1"/>
  <c r="R33" i="4"/>
  <c r="T33" i="4" s="1"/>
  <c r="R62" i="4"/>
  <c r="T62" i="4" s="1"/>
  <c r="R46" i="4"/>
  <c r="R31" i="4"/>
  <c r="R44" i="4"/>
  <c r="R56" i="4"/>
  <c r="R27" i="4"/>
  <c r="U27" i="4" s="1"/>
  <c r="R51" i="4"/>
  <c r="Q70" i="4"/>
  <c r="R70" i="4" s="1"/>
  <c r="T65" i="4" l="1"/>
  <c r="U110" i="4"/>
  <c r="T60" i="4"/>
  <c r="T104" i="4"/>
  <c r="U33" i="4"/>
  <c r="T67" i="4"/>
  <c r="T52" i="4"/>
  <c r="T39" i="4"/>
  <c r="T32" i="4"/>
  <c r="T79" i="4"/>
  <c r="T48" i="4"/>
  <c r="T40" i="4"/>
  <c r="U24" i="4"/>
  <c r="T24" i="4"/>
  <c r="T70" i="4"/>
  <c r="T38" i="4"/>
  <c r="T59" i="4"/>
  <c r="T64" i="4"/>
  <c r="T51" i="4"/>
  <c r="T46" i="4"/>
  <c r="T57" i="4"/>
  <c r="U31" i="4"/>
  <c r="T31" i="4"/>
  <c r="T44" i="4"/>
  <c r="T55" i="4"/>
  <c r="U15" i="4"/>
  <c r="T15" i="4"/>
  <c r="T23" i="4"/>
  <c r="U13" i="4"/>
  <c r="T27" i="4"/>
  <c r="T56" i="4"/>
  <c r="M27" i="2" l="1"/>
  <c r="R27" i="2" s="1"/>
  <c r="U27" i="2" s="1"/>
  <c r="M11" i="2"/>
  <c r="R11" i="2" s="1"/>
  <c r="U11" i="2" s="1"/>
  <c r="M13" i="2"/>
  <c r="R13" i="2" s="1"/>
  <c r="U13" i="2" s="1"/>
  <c r="M14" i="2"/>
  <c r="R14" i="2" s="1"/>
  <c r="U14" i="2" s="1"/>
  <c r="M42" i="2"/>
  <c r="R42" i="2" s="1"/>
  <c r="M56" i="2"/>
  <c r="R56" i="2" s="1"/>
  <c r="M48" i="2"/>
  <c r="R48" i="2" s="1"/>
  <c r="M67" i="2"/>
  <c r="R67" i="2" s="1"/>
  <c r="M39" i="2"/>
  <c r="R39" i="2" s="1"/>
  <c r="M61" i="2"/>
  <c r="R61" i="2" s="1"/>
  <c r="M44" i="2"/>
  <c r="R44" i="2" s="1"/>
  <c r="M49" i="2"/>
  <c r="R49" i="2" s="1"/>
  <c r="M25" i="2"/>
  <c r="R25" i="2" s="1"/>
  <c r="U25" i="2" s="1"/>
  <c r="M53" i="2" l="1"/>
  <c r="M56" i="1"/>
  <c r="M69" i="4"/>
  <c r="M7" i="3"/>
  <c r="O51" i="1" l="1"/>
  <c r="O70" i="1"/>
  <c r="O57" i="1"/>
  <c r="O7" i="1"/>
  <c r="O60" i="1"/>
  <c r="O54" i="1"/>
  <c r="O63" i="1"/>
  <c r="O77" i="2" l="1"/>
  <c r="O34" i="2"/>
  <c r="O40" i="2"/>
  <c r="O72" i="2"/>
  <c r="O66" i="2"/>
  <c r="O103" i="2"/>
  <c r="O81" i="2"/>
  <c r="O73" i="2"/>
  <c r="O22" i="2"/>
  <c r="O68" i="2"/>
  <c r="O50" i="2"/>
  <c r="O48" i="3"/>
  <c r="O31" i="3"/>
  <c r="O20" i="3"/>
  <c r="O11" i="4"/>
  <c r="O26" i="4"/>
  <c r="O82" i="4"/>
  <c r="O36" i="4"/>
  <c r="O43" i="4"/>
  <c r="O8" i="4"/>
  <c r="O92" i="4"/>
  <c r="O68" i="4"/>
  <c r="O71" i="4"/>
  <c r="O34" i="4"/>
  <c r="O54" i="4"/>
  <c r="O86" i="4"/>
  <c r="O56" i="1"/>
  <c r="O53" i="2"/>
  <c r="O7" i="3"/>
  <c r="O69" i="4"/>
  <c r="R69" i="4" s="1"/>
  <c r="E7" i="3"/>
  <c r="E7" i="1"/>
  <c r="O105" i="2" l="1"/>
  <c r="O90" i="2"/>
  <c r="O100" i="2"/>
  <c r="O92" i="2"/>
  <c r="O99" i="2"/>
  <c r="O101" i="2"/>
  <c r="O98" i="2"/>
  <c r="O94" i="2"/>
  <c r="O96" i="2"/>
  <c r="O85" i="2"/>
  <c r="O93" i="2"/>
  <c r="O109" i="2"/>
  <c r="O91" i="2"/>
  <c r="O110" i="2"/>
  <c r="O108" i="2"/>
  <c r="O84" i="2"/>
  <c r="O86" i="2"/>
  <c r="O89" i="2"/>
  <c r="O88" i="2"/>
  <c r="O78" i="2"/>
  <c r="O74" i="3"/>
  <c r="O66" i="3"/>
  <c r="O75" i="3"/>
  <c r="O70" i="3"/>
  <c r="O76" i="3"/>
  <c r="R76" i="3" s="1"/>
  <c r="O68" i="3"/>
  <c r="O72" i="3"/>
  <c r="O69" i="3"/>
  <c r="O81" i="4"/>
  <c r="O80" i="4"/>
  <c r="O93" i="4"/>
  <c r="O90" i="4"/>
  <c r="O78" i="4"/>
  <c r="O84" i="4"/>
  <c r="O72" i="4"/>
  <c r="O75" i="4"/>
  <c r="O109" i="4"/>
  <c r="O107" i="4"/>
  <c r="O88" i="4"/>
  <c r="O105" i="4"/>
  <c r="O100" i="4"/>
  <c r="O97" i="4"/>
  <c r="O96" i="4"/>
  <c r="O103" i="4"/>
  <c r="O108" i="4"/>
  <c r="O91" i="4"/>
  <c r="O101" i="4"/>
  <c r="O99" i="4"/>
  <c r="O98" i="4"/>
  <c r="O95" i="4"/>
  <c r="O106" i="4"/>
  <c r="O102" i="4"/>
  <c r="O94" i="4"/>
  <c r="O85" i="4"/>
  <c r="O89" i="4"/>
  <c r="O73" i="4"/>
  <c r="O76" i="4"/>
  <c r="O77" i="4"/>
  <c r="O83" i="4"/>
  <c r="O75" i="1"/>
  <c r="O81" i="1"/>
  <c r="O82" i="1"/>
  <c r="O84" i="1"/>
  <c r="O69" i="1"/>
  <c r="O64" i="1"/>
  <c r="O65" i="1"/>
  <c r="O71" i="1"/>
  <c r="O62" i="1"/>
  <c r="O73" i="1"/>
  <c r="O72" i="1"/>
  <c r="O66" i="1"/>
  <c r="O68" i="1"/>
  <c r="M11" i="4"/>
  <c r="R11" i="4" s="1"/>
  <c r="M26" i="4"/>
  <c r="R26" i="4" s="1"/>
  <c r="M82" i="4"/>
  <c r="R82" i="4" s="1"/>
  <c r="M36" i="4"/>
  <c r="R36" i="4" s="1"/>
  <c r="M43" i="4"/>
  <c r="R43" i="4" s="1"/>
  <c r="M8" i="4"/>
  <c r="R8" i="4" s="1"/>
  <c r="M92" i="4"/>
  <c r="R92" i="4" s="1"/>
  <c r="M68" i="4"/>
  <c r="R68" i="4" s="1"/>
  <c r="M71" i="4"/>
  <c r="R71" i="4" s="1"/>
  <c r="M34" i="4"/>
  <c r="R34" i="4" s="1"/>
  <c r="M54" i="4"/>
  <c r="R54" i="4" s="1"/>
  <c r="M86" i="4"/>
  <c r="R86" i="4" s="1"/>
  <c r="M81" i="4"/>
  <c r="M80" i="4"/>
  <c r="M21" i="4"/>
  <c r="R21" i="4" s="1"/>
  <c r="M7" i="4"/>
  <c r="R7" i="4" s="1"/>
  <c r="M19" i="4"/>
  <c r="R19" i="4" s="1"/>
  <c r="M25" i="4"/>
  <c r="R25" i="4" s="1"/>
  <c r="M30" i="4"/>
  <c r="R30" i="4" s="1"/>
  <c r="M17" i="4"/>
  <c r="R17" i="4" s="1"/>
  <c r="M47" i="4"/>
  <c r="R47" i="4" s="1"/>
  <c r="M28" i="4"/>
  <c r="R28" i="4" s="1"/>
  <c r="M63" i="4"/>
  <c r="R63" i="4" s="1"/>
  <c r="M66" i="4"/>
  <c r="R66" i="4" s="1"/>
  <c r="M58" i="4"/>
  <c r="R58" i="4" s="1"/>
  <c r="M18" i="4"/>
  <c r="R18" i="4" s="1"/>
  <c r="M93" i="4"/>
  <c r="R93" i="4" s="1"/>
  <c r="M90" i="4"/>
  <c r="M78" i="4"/>
  <c r="M84" i="4"/>
  <c r="M72" i="4"/>
  <c r="M75" i="4"/>
  <c r="M35" i="4"/>
  <c r="R35" i="4" s="1"/>
  <c r="M45" i="4"/>
  <c r="R45" i="4" s="1"/>
  <c r="M37" i="4"/>
  <c r="R37" i="4" s="1"/>
  <c r="M50" i="4"/>
  <c r="R50" i="4" s="1"/>
  <c r="M29" i="4"/>
  <c r="R29" i="4" s="1"/>
  <c r="M42" i="4"/>
  <c r="R42" i="4" s="1"/>
  <c r="M14" i="4"/>
  <c r="R14" i="4" s="1"/>
  <c r="M10" i="4"/>
  <c r="R10" i="4" s="1"/>
  <c r="M53" i="4"/>
  <c r="R53" i="4" s="1"/>
  <c r="M12" i="4"/>
  <c r="R12" i="4" s="1"/>
  <c r="M22" i="4"/>
  <c r="R22" i="4" s="1"/>
  <c r="M9" i="4"/>
  <c r="R9" i="4" s="1"/>
  <c r="M6" i="4"/>
  <c r="R6" i="4" s="1"/>
  <c r="M41" i="4"/>
  <c r="R41" i="4" s="1"/>
  <c r="M16" i="4"/>
  <c r="R16" i="4" s="1"/>
  <c r="M20" i="4"/>
  <c r="R20" i="4" s="1"/>
  <c r="M109" i="4"/>
  <c r="M107" i="4"/>
  <c r="M88" i="4"/>
  <c r="M105" i="4"/>
  <c r="R105" i="4" s="1"/>
  <c r="M100" i="4"/>
  <c r="R100" i="4" s="1"/>
  <c r="M97" i="4"/>
  <c r="M96" i="4"/>
  <c r="M103" i="4"/>
  <c r="M108" i="4"/>
  <c r="M91" i="4"/>
  <c r="R91" i="4" s="1"/>
  <c r="M101" i="4"/>
  <c r="R101" i="4" s="1"/>
  <c r="M99" i="4"/>
  <c r="M98" i="4"/>
  <c r="M95" i="4"/>
  <c r="M106" i="4"/>
  <c r="M102" i="4"/>
  <c r="R102" i="4" s="1"/>
  <c r="M94" i="4"/>
  <c r="R94" i="4" s="1"/>
  <c r="M85" i="4"/>
  <c r="M89" i="4"/>
  <c r="M73" i="4"/>
  <c r="M76" i="4"/>
  <c r="M77" i="4"/>
  <c r="R77" i="4" s="1"/>
  <c r="M83" i="4"/>
  <c r="R83" i="4" s="1"/>
  <c r="M48" i="3"/>
  <c r="M31" i="3"/>
  <c r="M20" i="3"/>
  <c r="M27" i="3"/>
  <c r="R27" i="3" s="1"/>
  <c r="U27" i="3" s="1"/>
  <c r="M61" i="3"/>
  <c r="R61" i="3" s="1"/>
  <c r="M45" i="3"/>
  <c r="R45" i="3" s="1"/>
  <c r="M32" i="3"/>
  <c r="R32" i="3" s="1"/>
  <c r="M6" i="3"/>
  <c r="R6" i="3" s="1"/>
  <c r="U6" i="3" s="1"/>
  <c r="M74" i="3"/>
  <c r="M66" i="3"/>
  <c r="M75" i="3"/>
  <c r="M11" i="3"/>
  <c r="R11" i="3" s="1"/>
  <c r="U11" i="3" s="1"/>
  <c r="M38" i="3"/>
  <c r="R38" i="3" s="1"/>
  <c r="M39" i="3"/>
  <c r="R39" i="3" s="1"/>
  <c r="T39" i="3" s="1"/>
  <c r="M56" i="3"/>
  <c r="R56" i="3" s="1"/>
  <c r="M35" i="3"/>
  <c r="R35" i="3" s="1"/>
  <c r="M23" i="3"/>
  <c r="R23" i="3" s="1"/>
  <c r="U23" i="3" s="1"/>
  <c r="M8" i="3"/>
  <c r="R8" i="3" s="1"/>
  <c r="U8" i="3" s="1"/>
  <c r="M12" i="3"/>
  <c r="R12" i="3" s="1"/>
  <c r="U12" i="3" s="1"/>
  <c r="M29" i="3"/>
  <c r="R29" i="3" s="1"/>
  <c r="M26" i="3"/>
  <c r="R26" i="3" s="1"/>
  <c r="U26" i="3" s="1"/>
  <c r="M70" i="3"/>
  <c r="M68" i="3"/>
  <c r="M72" i="3"/>
  <c r="M69" i="3"/>
  <c r="M77" i="2"/>
  <c r="M34" i="2"/>
  <c r="M40" i="2"/>
  <c r="M72" i="2"/>
  <c r="M66" i="2"/>
  <c r="M103" i="2"/>
  <c r="M81" i="2"/>
  <c r="M73" i="2"/>
  <c r="M22" i="2"/>
  <c r="M68" i="2"/>
  <c r="M50" i="2"/>
  <c r="M105" i="2"/>
  <c r="M90" i="2"/>
  <c r="M59" i="2"/>
  <c r="R59" i="2" s="1"/>
  <c r="M23" i="2"/>
  <c r="R23" i="2" s="1"/>
  <c r="U23" i="2" s="1"/>
  <c r="M21" i="2"/>
  <c r="R21" i="2" s="1"/>
  <c r="U21" i="2" s="1"/>
  <c r="M71" i="2"/>
  <c r="R71" i="2" s="1"/>
  <c r="M33" i="2"/>
  <c r="R33" i="2" s="1"/>
  <c r="U33" i="2" s="1"/>
  <c r="M12" i="2"/>
  <c r="R12" i="2" s="1"/>
  <c r="U12" i="2" s="1"/>
  <c r="M107" i="2"/>
  <c r="R107" i="2" s="1"/>
  <c r="U107" i="2" s="1"/>
  <c r="M100" i="2"/>
  <c r="R100" i="2" s="1"/>
  <c r="U100" i="2" s="1"/>
  <c r="M92" i="2"/>
  <c r="R92" i="2" s="1"/>
  <c r="U92" i="2" s="1"/>
  <c r="M99" i="2"/>
  <c r="R99" i="2" s="1"/>
  <c r="U99" i="2" s="1"/>
  <c r="M101" i="2"/>
  <c r="R101" i="2" s="1"/>
  <c r="U101" i="2" s="1"/>
  <c r="M98" i="2"/>
  <c r="R98" i="2" s="1"/>
  <c r="U98" i="2" s="1"/>
  <c r="M94" i="2"/>
  <c r="R94" i="2" s="1"/>
  <c r="U94" i="2" s="1"/>
  <c r="M96" i="2"/>
  <c r="R96" i="2" s="1"/>
  <c r="U96" i="2" s="1"/>
  <c r="M85" i="2"/>
  <c r="R85" i="2" s="1"/>
  <c r="M93" i="2"/>
  <c r="R93" i="2" s="1"/>
  <c r="U93" i="2" s="1"/>
  <c r="M109" i="2"/>
  <c r="R109" i="2" s="1"/>
  <c r="U109" i="2" s="1"/>
  <c r="M91" i="2"/>
  <c r="R91" i="2" s="1"/>
  <c r="U91" i="2" s="1"/>
  <c r="M110" i="2"/>
  <c r="R110" i="2" s="1"/>
  <c r="U110" i="2" s="1"/>
  <c r="M108" i="2"/>
  <c r="R108" i="2" s="1"/>
  <c r="U108" i="2" s="1"/>
  <c r="M84" i="2"/>
  <c r="R84" i="2" s="1"/>
  <c r="M86" i="2"/>
  <c r="R86" i="2" s="1"/>
  <c r="M89" i="2"/>
  <c r="R89" i="2" s="1"/>
  <c r="M88" i="2"/>
  <c r="R88" i="2" s="1"/>
  <c r="M78" i="2"/>
  <c r="R78" i="2" s="1"/>
  <c r="M51" i="1"/>
  <c r="M70" i="1"/>
  <c r="M57" i="1"/>
  <c r="M7" i="1"/>
  <c r="M60" i="1"/>
  <c r="M54" i="1"/>
  <c r="M63" i="1"/>
  <c r="M12" i="1"/>
  <c r="R12" i="1" s="1"/>
  <c r="U12" i="1" s="1"/>
  <c r="M26" i="1"/>
  <c r="R26" i="1" s="1"/>
  <c r="U26" i="1" s="1"/>
  <c r="M8" i="1"/>
  <c r="R8" i="1" s="1"/>
  <c r="U8" i="1" s="1"/>
  <c r="M6" i="1"/>
  <c r="R6" i="1" s="1"/>
  <c r="U6" i="1" s="1"/>
  <c r="M18" i="1"/>
  <c r="R18" i="1" s="1"/>
  <c r="U18" i="1" s="1"/>
  <c r="M42" i="1"/>
  <c r="R42" i="1" s="1"/>
  <c r="M13" i="1"/>
  <c r="R13" i="1" s="1"/>
  <c r="U13" i="1" s="1"/>
  <c r="M16" i="1"/>
  <c r="R16" i="1" s="1"/>
  <c r="U16" i="1" s="1"/>
  <c r="M75" i="1"/>
  <c r="M81" i="1"/>
  <c r="R81" i="1" s="1"/>
  <c r="U81" i="1" s="1"/>
  <c r="M82" i="1"/>
  <c r="R82" i="1" s="1"/>
  <c r="U82" i="1" s="1"/>
  <c r="M84" i="1"/>
  <c r="M69" i="1"/>
  <c r="R69" i="1" s="1"/>
  <c r="M64" i="1"/>
  <c r="M65" i="1"/>
  <c r="M71" i="1"/>
  <c r="R71" i="1" s="1"/>
  <c r="M62" i="1"/>
  <c r="R62" i="1" s="1"/>
  <c r="M73" i="1"/>
  <c r="M72" i="1"/>
  <c r="R72" i="1" s="1"/>
  <c r="M66" i="1"/>
  <c r="R66" i="1" s="1"/>
  <c r="M68" i="1"/>
  <c r="T29" i="3"/>
  <c r="T67" i="3"/>
  <c r="T25" i="3"/>
  <c r="T73" i="3"/>
  <c r="T57" i="3"/>
  <c r="T44" i="3"/>
  <c r="T47" i="3"/>
  <c r="T53" i="3"/>
  <c r="T77" i="3"/>
  <c r="T63" i="3"/>
  <c r="T64" i="3"/>
  <c r="T65" i="3"/>
  <c r="T19" i="3"/>
  <c r="T71" i="3"/>
  <c r="T14" i="3"/>
  <c r="T30" i="3"/>
  <c r="T62" i="3"/>
  <c r="T22" i="3"/>
  <c r="T36" i="3"/>
  <c r="T54" i="3"/>
  <c r="T51" i="3"/>
  <c r="T42" i="3"/>
  <c r="T41" i="3"/>
  <c r="T21" i="3"/>
  <c r="T9" i="3"/>
  <c r="T45" i="3"/>
  <c r="T40" i="3"/>
  <c r="T59" i="3"/>
  <c r="T52" i="3"/>
  <c r="T58" i="3"/>
  <c r="T60" i="3"/>
  <c r="T34" i="3"/>
  <c r="T43" i="3"/>
  <c r="T50" i="3"/>
  <c r="T10" i="3"/>
  <c r="T55" i="3"/>
  <c r="T46" i="3"/>
  <c r="T18" i="3"/>
  <c r="T24" i="3"/>
  <c r="T17" i="3"/>
  <c r="T13" i="3"/>
  <c r="T15" i="3"/>
  <c r="T33" i="3"/>
  <c r="T16" i="3"/>
  <c r="T37" i="3"/>
  <c r="T28" i="3"/>
  <c r="T49" i="3"/>
  <c r="T97" i="2"/>
  <c r="T95" i="2"/>
  <c r="T104" i="2"/>
  <c r="T10" i="2"/>
  <c r="T8" i="2"/>
  <c r="T9" i="2"/>
  <c r="T7" i="2"/>
  <c r="T19" i="2"/>
  <c r="T76" i="2"/>
  <c r="T62" i="2"/>
  <c r="T82" i="2"/>
  <c r="T52" i="2"/>
  <c r="T41" i="2"/>
  <c r="T58" i="2"/>
  <c r="T79" i="2"/>
  <c r="T45" i="2"/>
  <c r="T15" i="2"/>
  <c r="T36" i="2"/>
  <c r="T20" i="2"/>
  <c r="T75" i="2"/>
  <c r="T69" i="2"/>
  <c r="T28" i="2"/>
  <c r="T70" i="2"/>
  <c r="T16" i="2"/>
  <c r="T25" i="2"/>
  <c r="T49" i="2"/>
  <c r="T44" i="2"/>
  <c r="T61" i="2"/>
  <c r="T39" i="2"/>
  <c r="T67" i="2"/>
  <c r="T48" i="2"/>
  <c r="T56" i="2"/>
  <c r="T42" i="2"/>
  <c r="T14" i="2"/>
  <c r="T13" i="2"/>
  <c r="T11" i="2"/>
  <c r="T27" i="2"/>
  <c r="T47" i="2"/>
  <c r="T64" i="2"/>
  <c r="T6" i="2"/>
  <c r="T18" i="2"/>
  <c r="T37" i="2"/>
  <c r="T74" i="2"/>
  <c r="T26" i="2"/>
  <c r="T57" i="2"/>
  <c r="T106" i="2"/>
  <c r="T87" i="2"/>
  <c r="T83" i="2"/>
  <c r="T102" i="2"/>
  <c r="T35" i="2"/>
  <c r="T80" i="2"/>
  <c r="T54" i="2"/>
  <c r="T43" i="2"/>
  <c r="T24" i="2"/>
  <c r="T55" i="2"/>
  <c r="T29" i="2"/>
  <c r="T17" i="2"/>
  <c r="T31" i="2"/>
  <c r="U27" i="1"/>
  <c r="U25" i="1"/>
  <c r="U15" i="1"/>
  <c r="U28" i="1"/>
  <c r="U10" i="1"/>
  <c r="T56" i="3" l="1"/>
  <c r="R70" i="3"/>
  <c r="R66" i="3"/>
  <c r="T61" i="3"/>
  <c r="T92" i="2"/>
  <c r="T59" i="2"/>
  <c r="T94" i="2"/>
  <c r="T85" i="2"/>
  <c r="T21" i="2"/>
  <c r="T27" i="3"/>
  <c r="R90" i="4"/>
  <c r="R75" i="4"/>
  <c r="R80" i="4"/>
  <c r="T32" i="3"/>
  <c r="T23" i="3"/>
  <c r="T26" i="3"/>
  <c r="R69" i="3"/>
  <c r="T6" i="3"/>
  <c r="T76" i="3"/>
  <c r="R72" i="3"/>
  <c r="R78" i="4"/>
  <c r="T78" i="4" s="1"/>
  <c r="T93" i="2"/>
  <c r="T107" i="2"/>
  <c r="T86" i="2"/>
  <c r="T99" i="2"/>
  <c r="T84" i="2"/>
  <c r="T23" i="2"/>
  <c r="T96" i="2"/>
  <c r="T108" i="2"/>
  <c r="T89" i="2"/>
  <c r="T100" i="2"/>
  <c r="T101" i="2"/>
  <c r="T109" i="2"/>
  <c r="T88" i="2"/>
  <c r="T33" i="2"/>
  <c r="T98" i="2"/>
  <c r="T110" i="2"/>
  <c r="T78" i="2"/>
  <c r="T71" i="2"/>
  <c r="T12" i="2"/>
  <c r="T91" i="2"/>
  <c r="T11" i="3"/>
  <c r="T8" i="3"/>
  <c r="T70" i="3"/>
  <c r="T38" i="3"/>
  <c r="T35" i="3"/>
  <c r="T12" i="3"/>
  <c r="R75" i="3"/>
  <c r="R68" i="1"/>
  <c r="T68" i="1" s="1"/>
  <c r="R65" i="1"/>
  <c r="R75" i="1"/>
  <c r="T75" i="1" s="1"/>
  <c r="R64" i="1"/>
  <c r="R73" i="1"/>
  <c r="R84" i="1"/>
  <c r="U84" i="1" s="1"/>
  <c r="R89" i="4"/>
  <c r="R98" i="4"/>
  <c r="T98" i="4" s="1"/>
  <c r="R96" i="4"/>
  <c r="R109" i="4"/>
  <c r="T109" i="4" s="1"/>
  <c r="R85" i="4"/>
  <c r="R99" i="4"/>
  <c r="R97" i="4"/>
  <c r="T97" i="4" s="1"/>
  <c r="R76" i="4"/>
  <c r="R106" i="4"/>
  <c r="T106" i="4" s="1"/>
  <c r="R108" i="4"/>
  <c r="U108" i="4" s="1"/>
  <c r="R88" i="4"/>
  <c r="R73" i="4"/>
  <c r="T73" i="4" s="1"/>
  <c r="R95" i="4"/>
  <c r="T95" i="4" s="1"/>
  <c r="R103" i="4"/>
  <c r="T103" i="4" s="1"/>
  <c r="R107" i="4"/>
  <c r="T107" i="4" s="1"/>
  <c r="U9" i="4"/>
  <c r="T9" i="4"/>
  <c r="T42" i="4"/>
  <c r="U18" i="4"/>
  <c r="T18" i="4"/>
  <c r="U17" i="4"/>
  <c r="T17" i="4"/>
  <c r="R74" i="3"/>
  <c r="U22" i="4"/>
  <c r="T22" i="4"/>
  <c r="U29" i="4"/>
  <c r="T29" i="4"/>
  <c r="R72" i="4"/>
  <c r="T58" i="4"/>
  <c r="T30" i="4"/>
  <c r="U30" i="4"/>
  <c r="R81" i="4"/>
  <c r="T99" i="4"/>
  <c r="T20" i="4"/>
  <c r="U20" i="4"/>
  <c r="T12" i="4"/>
  <c r="U12" i="4"/>
  <c r="T50" i="4"/>
  <c r="R84" i="4"/>
  <c r="T66" i="4"/>
  <c r="U25" i="4"/>
  <c r="T25" i="4"/>
  <c r="T83" i="4"/>
  <c r="T94" i="4"/>
  <c r="T101" i="4"/>
  <c r="T100" i="4"/>
  <c r="U16" i="4"/>
  <c r="T16" i="4"/>
  <c r="T53" i="4"/>
  <c r="T37" i="4"/>
  <c r="U37" i="4"/>
  <c r="T63" i="4"/>
  <c r="U19" i="4"/>
  <c r="T19" i="4"/>
  <c r="T77" i="4"/>
  <c r="T102" i="4"/>
  <c r="T91" i="4"/>
  <c r="T105" i="4"/>
  <c r="U105" i="4"/>
  <c r="T41" i="4"/>
  <c r="T10" i="4"/>
  <c r="U10" i="4"/>
  <c r="T45" i="4"/>
  <c r="T90" i="4"/>
  <c r="U28" i="4"/>
  <c r="T28" i="4"/>
  <c r="U7" i="4"/>
  <c r="T7" i="4"/>
  <c r="R68" i="3"/>
  <c r="U6" i="4"/>
  <c r="T6" i="4"/>
  <c r="U14" i="4"/>
  <c r="T14" i="4"/>
  <c r="U35" i="4"/>
  <c r="T35" i="4"/>
  <c r="T93" i="4"/>
  <c r="T47" i="4"/>
  <c r="U21" i="4"/>
  <c r="T21" i="4"/>
  <c r="U18" i="3"/>
  <c r="R51" i="1"/>
  <c r="R56" i="1"/>
  <c r="U15" i="3"/>
  <c r="U13" i="3"/>
  <c r="U16" i="3"/>
  <c r="U24" i="3"/>
  <c r="U17" i="3"/>
  <c r="R77" i="2"/>
  <c r="R66" i="2"/>
  <c r="R22" i="2"/>
  <c r="R34" i="2"/>
  <c r="R103" i="2"/>
  <c r="R68" i="2"/>
  <c r="R72" i="2"/>
  <c r="R73" i="2"/>
  <c r="R90" i="2"/>
  <c r="R40" i="2"/>
  <c r="R81" i="2"/>
  <c r="R50" i="2"/>
  <c r="R105" i="2"/>
  <c r="T105" i="2" s="1"/>
  <c r="R48" i="3"/>
  <c r="R31" i="3"/>
  <c r="R20" i="3"/>
  <c r="R46" i="2"/>
  <c r="T46" i="2" s="1"/>
  <c r="R51" i="2"/>
  <c r="T51" i="2" s="1"/>
  <c r="R38" i="2"/>
  <c r="U38" i="2" s="1"/>
  <c r="R30" i="2"/>
  <c r="T30" i="2" s="1"/>
  <c r="R32" i="2"/>
  <c r="U32" i="2" s="1"/>
  <c r="R63" i="2"/>
  <c r="U29" i="2"/>
  <c r="U17" i="2"/>
  <c r="T60" i="2"/>
  <c r="T65" i="2"/>
  <c r="U31" i="2"/>
  <c r="R70" i="1"/>
  <c r="R7" i="1"/>
  <c r="U7" i="1" s="1"/>
  <c r="R54" i="1"/>
  <c r="R57" i="1"/>
  <c r="R60" i="1"/>
  <c r="R63" i="1"/>
  <c r="R43" i="1"/>
  <c r="T31" i="1"/>
  <c r="T27" i="1"/>
  <c r="T37" i="1"/>
  <c r="T25" i="1"/>
  <c r="T38" i="1"/>
  <c r="T39" i="1"/>
  <c r="T15" i="1"/>
  <c r="T35" i="1"/>
  <c r="T28" i="1"/>
  <c r="T30" i="1"/>
  <c r="T53" i="1"/>
  <c r="T47" i="1"/>
  <c r="T41" i="1"/>
  <c r="T10" i="1"/>
  <c r="T40" i="1"/>
  <c r="T58" i="1"/>
  <c r="T49" i="1"/>
  <c r="T12" i="1"/>
  <c r="T26" i="1"/>
  <c r="T8" i="1"/>
  <c r="T6" i="1"/>
  <c r="T18" i="1"/>
  <c r="T34" i="1"/>
  <c r="T59" i="1"/>
  <c r="T52" i="1"/>
  <c r="T20" i="1"/>
  <c r="T17" i="1"/>
  <c r="T24" i="1"/>
  <c r="T48" i="1"/>
  <c r="T55" i="1"/>
  <c r="T11" i="1"/>
  <c r="T29" i="1"/>
  <c r="T14" i="1"/>
  <c r="T33" i="1"/>
  <c r="T22" i="1"/>
  <c r="T21" i="1"/>
  <c r="T44" i="1"/>
  <c r="T19" i="1"/>
  <c r="T23" i="1"/>
  <c r="T45" i="1"/>
  <c r="T32" i="1"/>
  <c r="T36" i="1"/>
  <c r="T9" i="1"/>
  <c r="T74" i="1"/>
  <c r="T87" i="1"/>
  <c r="T46" i="1"/>
  <c r="T67" i="1"/>
  <c r="T83" i="1"/>
  <c r="T61" i="1"/>
  <c r="T85" i="1"/>
  <c r="T86" i="1"/>
  <c r="T80" i="1"/>
  <c r="T50" i="1"/>
  <c r="T76" i="1"/>
  <c r="T79" i="1"/>
  <c r="T78" i="1"/>
  <c r="T77" i="1"/>
  <c r="T42" i="1"/>
  <c r="T13" i="1"/>
  <c r="T16" i="1"/>
  <c r="T81" i="1"/>
  <c r="T82" i="1"/>
  <c r="T69" i="1"/>
  <c r="T71" i="1"/>
  <c r="T62" i="1"/>
  <c r="T72" i="1"/>
  <c r="T66" i="1"/>
  <c r="T108" i="4" l="1"/>
  <c r="T66" i="3"/>
  <c r="T89" i="4"/>
  <c r="T80" i="4"/>
  <c r="T75" i="4"/>
  <c r="T84" i="1"/>
  <c r="T65" i="1"/>
  <c r="T76" i="4"/>
  <c r="T85" i="4"/>
  <c r="T73" i="1"/>
  <c r="T88" i="4"/>
  <c r="T72" i="3"/>
  <c r="T69" i="3"/>
  <c r="U109" i="4"/>
  <c r="T75" i="3"/>
  <c r="T64" i="1"/>
  <c r="U106" i="4"/>
  <c r="T96" i="4"/>
  <c r="U107" i="4"/>
  <c r="T84" i="4"/>
  <c r="T72" i="4"/>
  <c r="T81" i="4"/>
  <c r="T74" i="3"/>
  <c r="T68" i="3"/>
  <c r="T57" i="1"/>
  <c r="T50" i="2"/>
  <c r="T7" i="1"/>
  <c r="T54" i="1"/>
  <c r="T40" i="2"/>
  <c r="T68" i="2"/>
  <c r="T22" i="2"/>
  <c r="U22" i="2"/>
  <c r="U103" i="2"/>
  <c r="T103" i="2"/>
  <c r="T66" i="2"/>
  <c r="T73" i="2"/>
  <c r="U34" i="2"/>
  <c r="T34" i="2"/>
  <c r="T81" i="2"/>
  <c r="T72" i="2"/>
  <c r="T70" i="1"/>
  <c r="T51" i="1"/>
  <c r="T63" i="1"/>
  <c r="T60" i="1"/>
  <c r="T43" i="1"/>
  <c r="T90" i="2"/>
  <c r="U105" i="2"/>
  <c r="T32" i="2"/>
  <c r="R53" i="2"/>
  <c r="T63" i="2"/>
  <c r="T38" i="2"/>
  <c r="U30" i="2"/>
  <c r="U20" i="3"/>
  <c r="T20" i="3"/>
  <c r="T31" i="3"/>
  <c r="R7" i="3"/>
  <c r="U7" i="3" s="1"/>
  <c r="T48" i="3"/>
  <c r="T71" i="4"/>
  <c r="T82" i="4"/>
  <c r="T34" i="4"/>
  <c r="U34" i="4"/>
  <c r="T43" i="4"/>
  <c r="T86" i="4"/>
  <c r="T8" i="4"/>
  <c r="U8" i="4"/>
  <c r="T69" i="4"/>
  <c r="U11" i="4"/>
  <c r="T11" i="4"/>
  <c r="T68" i="4"/>
  <c r="T54" i="4"/>
  <c r="T26" i="4"/>
  <c r="U26" i="4"/>
  <c r="T36" i="4"/>
  <c r="U36" i="4"/>
  <c r="T92" i="4"/>
  <c r="T77" i="2"/>
  <c r="T56" i="1"/>
  <c r="T53" i="2" l="1"/>
  <c r="T7" i="3"/>
</calcChain>
</file>

<file path=xl/sharedStrings.xml><?xml version="1.0" encoding="utf-8"?>
<sst xmlns="http://schemas.openxmlformats.org/spreadsheetml/2006/main" count="2254" uniqueCount="836">
  <si>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</si>
  <si>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</si>
  <si>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</si>
  <si>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</si>
  <si>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</si>
  <si>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</si>
  <si>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</si>
  <si>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</si>
  <si>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</si>
  <si>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</si>
  <si>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</si>
  <si>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Шифр участника</t>
  </si>
  <si>
    <t>Код школы</t>
  </si>
  <si>
    <t>Задания</t>
  </si>
  <si>
    <t>Тест</t>
  </si>
  <si>
    <t>Акробатика</t>
  </si>
  <si>
    <t>Баскетбол</t>
  </si>
  <si>
    <t>Оценка</t>
  </si>
  <si>
    <t>Балл</t>
  </si>
  <si>
    <t>Время, с</t>
  </si>
  <si>
    <t>Итоговая ведомость школьного этапа всероссийской олимпиады школьников по физической культуре</t>
  </si>
  <si>
    <t>Уфимцев</t>
  </si>
  <si>
    <t>Александр</t>
  </si>
  <si>
    <t>Андреевич</t>
  </si>
  <si>
    <t>Рубцова</t>
  </si>
  <si>
    <t>Дарья</t>
  </si>
  <si>
    <t>Алексеевна</t>
  </si>
  <si>
    <t>Пупкова</t>
  </si>
  <si>
    <t>Кира</t>
  </si>
  <si>
    <t>Уварова-Корюгина</t>
  </si>
  <si>
    <t>Михайловна</t>
  </si>
  <si>
    <t>Виктория</t>
  </si>
  <si>
    <t>Андреевна</t>
  </si>
  <si>
    <t>София</t>
  </si>
  <si>
    <t>Иван</t>
  </si>
  <si>
    <t>Евгеньевич</t>
  </si>
  <si>
    <t>Паняшкин</t>
  </si>
  <si>
    <t>Егор</t>
  </si>
  <si>
    <t>Павлович</t>
  </si>
  <si>
    <t>Реберг</t>
  </si>
  <si>
    <t>Герман</t>
  </si>
  <si>
    <t>Сергеевич</t>
  </si>
  <si>
    <t>Анахасян</t>
  </si>
  <si>
    <t>Артурович</t>
  </si>
  <si>
    <t>Алексеевич</t>
  </si>
  <si>
    <t>Дмитрий</t>
  </si>
  <si>
    <t>Николаевич</t>
  </si>
  <si>
    <t>Зизин</t>
  </si>
  <si>
    <t>Владимирович</t>
  </si>
  <si>
    <t>Колесов</t>
  </si>
  <si>
    <t>Даниил</t>
  </si>
  <si>
    <t>Михайлович</t>
  </si>
  <si>
    <t>Максим</t>
  </si>
  <si>
    <t>Лебедева</t>
  </si>
  <si>
    <t>Игоревна</t>
  </si>
  <si>
    <t>Ивочкина</t>
  </si>
  <si>
    <t>Софья</t>
  </si>
  <si>
    <t>Владимировна</t>
  </si>
  <si>
    <t>Соколова</t>
  </si>
  <si>
    <t>Мустафина</t>
  </si>
  <si>
    <t>Хритин</t>
  </si>
  <si>
    <t>Анатольевич</t>
  </si>
  <si>
    <t>Александрович</t>
  </si>
  <si>
    <t>Кирюшин</t>
  </si>
  <si>
    <t>Ильдаровна</t>
  </si>
  <si>
    <t>Максимовна</t>
  </si>
  <si>
    <t>Бадухина</t>
  </si>
  <si>
    <t>Клещенок</t>
  </si>
  <si>
    <t>Арсений</t>
  </si>
  <si>
    <t>Надеждин</t>
  </si>
  <si>
    <t>Андрей</t>
  </si>
  <si>
    <t>Денис</t>
  </si>
  <si>
    <t>Корчагин</t>
  </si>
  <si>
    <t>Герасимов</t>
  </si>
  <si>
    <t>Анастасия</t>
  </si>
  <si>
    <t>Свешников</t>
  </si>
  <si>
    <t>Тимофей</t>
  </si>
  <si>
    <t>Барлов</t>
  </si>
  <si>
    <t>Кондур</t>
  </si>
  <si>
    <t>Даняр</t>
  </si>
  <si>
    <t>Хамразович</t>
  </si>
  <si>
    <t>Белозеров</t>
  </si>
  <si>
    <t>Ефремов</t>
  </si>
  <si>
    <t>Чиркин</t>
  </si>
  <si>
    <t>Михаил</t>
  </si>
  <si>
    <t>Викторович</t>
  </si>
  <si>
    <t>Соколов</t>
  </si>
  <si>
    <t>Владимир</t>
  </si>
  <si>
    <t>Юрьевич</t>
  </si>
  <si>
    <t>Уваров-Корюгин</t>
  </si>
  <si>
    <t>Родион</t>
  </si>
  <si>
    <t>Иванович</t>
  </si>
  <si>
    <t>Лихачев</t>
  </si>
  <si>
    <t>Кирилл </t>
  </si>
  <si>
    <t>Попов</t>
  </si>
  <si>
    <t>Романович</t>
  </si>
  <si>
    <t>ф0602</t>
  </si>
  <si>
    <t>ф0603</t>
  </si>
  <si>
    <t>ф0604</t>
  </si>
  <si>
    <t>ф0601</t>
  </si>
  <si>
    <t>ф0704</t>
  </si>
  <si>
    <t>ф0705</t>
  </si>
  <si>
    <t>ф0702</t>
  </si>
  <si>
    <t>ф0707</t>
  </si>
  <si>
    <t>ф0706</t>
  </si>
  <si>
    <t>ф0802</t>
  </si>
  <si>
    <t>ф0805</t>
  </si>
  <si>
    <t>ф0806</t>
  </si>
  <si>
    <t>Суслова</t>
  </si>
  <si>
    <t>Штырц</t>
  </si>
  <si>
    <t>Эльвира</t>
  </si>
  <si>
    <t>Руслана</t>
  </si>
  <si>
    <t>Борисова </t>
  </si>
  <si>
    <t>Олеся </t>
  </si>
  <si>
    <t>Олеговна</t>
  </si>
  <si>
    <t>Сосновская</t>
  </si>
  <si>
    <t>Марфа</t>
  </si>
  <si>
    <t>Борисовна</t>
  </si>
  <si>
    <t>ф0605</t>
  </si>
  <si>
    <t>ф0807</t>
  </si>
  <si>
    <t>ф0801</t>
  </si>
  <si>
    <t>ф0803</t>
  </si>
  <si>
    <t>ф0804</t>
  </si>
  <si>
    <t>ф0701</t>
  </si>
  <si>
    <t>ф0703</t>
  </si>
  <si>
    <t>ф1101</t>
  </si>
  <si>
    <t>ф1103</t>
  </si>
  <si>
    <t>ф1002</t>
  </si>
  <si>
    <t>ф1001</t>
  </si>
  <si>
    <t xml:space="preserve">Севак </t>
  </si>
  <si>
    <t>Фомин</t>
  </si>
  <si>
    <t>Дмитриевич</t>
  </si>
  <si>
    <t>Ильичев</t>
  </si>
  <si>
    <t>Кокин</t>
  </si>
  <si>
    <t>Николай</t>
  </si>
  <si>
    <t>Валерьевич</t>
  </si>
  <si>
    <t>Данилович</t>
  </si>
  <si>
    <t>Антошин</t>
  </si>
  <si>
    <t xml:space="preserve">Федосеев </t>
  </si>
  <si>
    <t>ф0903</t>
  </si>
  <si>
    <t>ф0905</t>
  </si>
  <si>
    <t>ф0906</t>
  </si>
  <si>
    <t>ф0904</t>
  </si>
  <si>
    <t>ф0901</t>
  </si>
  <si>
    <t>ф1004</t>
  </si>
  <si>
    <t>ф1003</t>
  </si>
  <si>
    <t>ф1104</t>
  </si>
  <si>
    <t>ф1102</t>
  </si>
  <si>
    <t>ф1105</t>
  </si>
  <si>
    <t>ф1005</t>
  </si>
  <si>
    <t>ф0902</t>
  </si>
  <si>
    <t>Уваров</t>
  </si>
  <si>
    <t>Вячеславович</t>
  </si>
  <si>
    <t>Ф0903</t>
  </si>
  <si>
    <t>Ф0906</t>
  </si>
  <si>
    <t>Степан</t>
  </si>
  <si>
    <t>Борисов</t>
  </si>
  <si>
    <t>Ф1101</t>
  </si>
  <si>
    <t>Рюмин</t>
  </si>
  <si>
    <t>Ф1102</t>
  </si>
  <si>
    <t>Денисович</t>
  </si>
  <si>
    <t>Артем</t>
  </si>
  <si>
    <t>Глуховцев</t>
  </si>
  <si>
    <t>Ф1006</t>
  </si>
  <si>
    <t>Никита</t>
  </si>
  <si>
    <t>Шулаев</t>
  </si>
  <si>
    <t>Ф1003</t>
  </si>
  <si>
    <t>Алимов</t>
  </si>
  <si>
    <t>Ф0910</t>
  </si>
  <si>
    <t>Малеев</t>
  </si>
  <si>
    <t>Ф0907</t>
  </si>
  <si>
    <t>Бакалдин</t>
  </si>
  <si>
    <t>Ф0909</t>
  </si>
  <si>
    <t>Демьян</t>
  </si>
  <si>
    <t>Кошенков</t>
  </si>
  <si>
    <t>Ф0904</t>
  </si>
  <si>
    <t>Кирилл</t>
  </si>
  <si>
    <t>Гаврилов</t>
  </si>
  <si>
    <t>Яременко</t>
  </si>
  <si>
    <t>Ф0901</t>
  </si>
  <si>
    <t>Полодюк</t>
  </si>
  <si>
    <t>Арина</t>
  </si>
  <si>
    <t>Ф0902</t>
  </si>
  <si>
    <t>Рогова</t>
  </si>
  <si>
    <t>Алина</t>
  </si>
  <si>
    <t>Руслановна</t>
  </si>
  <si>
    <t>Ф0905</t>
  </si>
  <si>
    <t>Семенова</t>
  </si>
  <si>
    <t>Екатерина</t>
  </si>
  <si>
    <t>Ф0908</t>
  </si>
  <si>
    <t>Михайлова</t>
  </si>
  <si>
    <t>Валерия</t>
  </si>
  <si>
    <t>Сергеевна</t>
  </si>
  <si>
    <t>Ф1001</t>
  </si>
  <si>
    <t>Шарутина</t>
  </si>
  <si>
    <t>Ксения</t>
  </si>
  <si>
    <t>Денисовна</t>
  </si>
  <si>
    <t>Ф1002</t>
  </si>
  <si>
    <t>Катунцева</t>
  </si>
  <si>
    <t>Марина</t>
  </si>
  <si>
    <t>Евгеньевна</t>
  </si>
  <si>
    <t>Ф1004</t>
  </si>
  <si>
    <t>Фазилова</t>
  </si>
  <si>
    <t>Юлия</t>
  </si>
  <si>
    <t>Эминовна</t>
  </si>
  <si>
    <t>Ф1005</t>
  </si>
  <si>
    <t>Клайкнехт</t>
  </si>
  <si>
    <t>Марьяна</t>
  </si>
  <si>
    <t>Витальевна</t>
  </si>
  <si>
    <t>Ф1103</t>
  </si>
  <si>
    <t>Старостина</t>
  </si>
  <si>
    <t>Виталия</t>
  </si>
  <si>
    <t>Ф1104</t>
  </si>
  <si>
    <t>Хорев</t>
  </si>
  <si>
    <t>Владиславович</t>
  </si>
  <si>
    <t>Ф0701</t>
  </si>
  <si>
    <t>Костюкович</t>
  </si>
  <si>
    <t>Максимович</t>
  </si>
  <si>
    <t>Ф0702</t>
  </si>
  <si>
    <t>Никоноров</t>
  </si>
  <si>
    <t>Ф0703</t>
  </si>
  <si>
    <t>Кузнецов</t>
  </si>
  <si>
    <t>Игорь</t>
  </si>
  <si>
    <t>Олегович</t>
  </si>
  <si>
    <t>Ф0704</t>
  </si>
  <si>
    <t>Невзоров</t>
  </si>
  <si>
    <t>Кикирович</t>
  </si>
  <si>
    <t>Ф0705</t>
  </si>
  <si>
    <t>Груздев</t>
  </si>
  <si>
    <t>Данила</t>
  </si>
  <si>
    <t>Ф0710</t>
  </si>
  <si>
    <t>Кеворков</t>
  </si>
  <si>
    <t>Витальевич</t>
  </si>
  <si>
    <t>Ф0711</t>
  </si>
  <si>
    <t>Войтович</t>
  </si>
  <si>
    <t>Русланович</t>
  </si>
  <si>
    <t>Ф0803</t>
  </si>
  <si>
    <t>Макрицын</t>
  </si>
  <si>
    <t>Ф0804</t>
  </si>
  <si>
    <t>Тихонов</t>
  </si>
  <si>
    <t>Ф0809</t>
  </si>
  <si>
    <t>Михеев</t>
  </si>
  <si>
    <t>Захар</t>
  </si>
  <si>
    <t>Ф0810</t>
  </si>
  <si>
    <t>Вавилов</t>
  </si>
  <si>
    <t>Ф0811</t>
  </si>
  <si>
    <t>Смирнов</t>
  </si>
  <si>
    <t>Ф0813</t>
  </si>
  <si>
    <t>Ф0814</t>
  </si>
  <si>
    <t>Старостин</t>
  </si>
  <si>
    <t>Ф0815</t>
  </si>
  <si>
    <t>Обухова</t>
  </si>
  <si>
    <t>Ф0707</t>
  </si>
  <si>
    <t>Кахмоля</t>
  </si>
  <si>
    <t>Ирина</t>
  </si>
  <si>
    <t>Николаевна</t>
  </si>
  <si>
    <t>Ф0708</t>
  </si>
  <si>
    <t>Аверочкина</t>
  </si>
  <si>
    <t>Кристина</t>
  </si>
  <si>
    <t>Ильинична</t>
  </si>
  <si>
    <t>Ф0709</t>
  </si>
  <si>
    <t>Матвеева</t>
  </si>
  <si>
    <t>Осипова</t>
  </si>
  <si>
    <t>Ф0712</t>
  </si>
  <si>
    <t>Сафонова</t>
  </si>
  <si>
    <t>Ева</t>
  </si>
  <si>
    <t>Ф0706</t>
  </si>
  <si>
    <t>Смирнова</t>
  </si>
  <si>
    <t>Романовна</t>
  </si>
  <si>
    <t>Ф0801</t>
  </si>
  <si>
    <t>Дудич</t>
  </si>
  <si>
    <t>Ивановна</t>
  </si>
  <si>
    <t>Ф0802</t>
  </si>
  <si>
    <t>Чуханова</t>
  </si>
  <si>
    <t>Александра</t>
  </si>
  <si>
    <t>Ф0812</t>
  </si>
  <si>
    <t>Артемовна</t>
  </si>
  <si>
    <t>Гаврилова</t>
  </si>
  <si>
    <t>Полина</t>
  </si>
  <si>
    <t>Волкова</t>
  </si>
  <si>
    <t>Сергеева</t>
  </si>
  <si>
    <t>Ширяев</t>
  </si>
  <si>
    <t>Василий</t>
  </si>
  <si>
    <t xml:space="preserve">Юрьевич </t>
  </si>
  <si>
    <t>Бурлов</t>
  </si>
  <si>
    <t xml:space="preserve">Васильев </t>
  </si>
  <si>
    <t>Владислав</t>
  </si>
  <si>
    <t>Киселев</t>
  </si>
  <si>
    <t>Котюнин</t>
  </si>
  <si>
    <t>Медушевский</t>
  </si>
  <si>
    <t>Петровнин</t>
  </si>
  <si>
    <t>Ходанович</t>
  </si>
  <si>
    <t>Шипин</t>
  </si>
  <si>
    <t>Травников</t>
  </si>
  <si>
    <t>Игоревич</t>
  </si>
  <si>
    <t>Пошабаев</t>
  </si>
  <si>
    <t>Ким</t>
  </si>
  <si>
    <t>Кожухов</t>
  </si>
  <si>
    <t>Анатолий</t>
  </si>
  <si>
    <t>Филиппович</t>
  </si>
  <si>
    <t>Фролов</t>
  </si>
  <si>
    <t>Давтян</t>
  </si>
  <si>
    <t>Арман</t>
  </si>
  <si>
    <t>Орлова</t>
  </si>
  <si>
    <t>Спиридонова</t>
  </si>
  <si>
    <t>Елизавета</t>
  </si>
  <si>
    <t>Александровна</t>
  </si>
  <si>
    <t>Крючкова</t>
  </si>
  <si>
    <t>Эдуардовна</t>
  </si>
  <si>
    <t xml:space="preserve">Исаева </t>
  </si>
  <si>
    <t>Анна</t>
  </si>
  <si>
    <t>Спикина</t>
  </si>
  <si>
    <t>Егорова</t>
  </si>
  <si>
    <t>Никулина</t>
  </si>
  <si>
    <t>Баринова</t>
  </si>
  <si>
    <t>Гамагина</t>
  </si>
  <si>
    <t>Варвара</t>
  </si>
  <si>
    <t>Дмитриевна</t>
  </si>
  <si>
    <t>Парчина</t>
  </si>
  <si>
    <t>Диана</t>
  </si>
  <si>
    <t>Пыряева</t>
  </si>
  <si>
    <t>Дамаева</t>
  </si>
  <si>
    <t xml:space="preserve">Громова </t>
  </si>
  <si>
    <t xml:space="preserve">Милена </t>
  </si>
  <si>
    <t>Васильевна</t>
  </si>
  <si>
    <t>Ананьина</t>
  </si>
  <si>
    <t>Гордеева</t>
  </si>
  <si>
    <t xml:space="preserve">Миловидова </t>
  </si>
  <si>
    <t>Дарина</t>
  </si>
  <si>
    <t>Затекин</t>
  </si>
  <si>
    <t>Ларионов</t>
  </si>
  <si>
    <t>Антон</t>
  </si>
  <si>
    <t>Дятчин</t>
  </si>
  <si>
    <t>Илья</t>
  </si>
  <si>
    <t>Полтко</t>
  </si>
  <si>
    <t>Чечелев</t>
  </si>
  <si>
    <t>Артём</t>
  </si>
  <si>
    <t>Ткачёв</t>
  </si>
  <si>
    <t>Зуева</t>
  </si>
  <si>
    <t>Надежда</t>
  </si>
  <si>
    <t>Алексеев</t>
  </si>
  <si>
    <t>Алексей</t>
  </si>
  <si>
    <t>Препелица</t>
  </si>
  <si>
    <t>Сергей</t>
  </si>
  <si>
    <t>Кукушкин</t>
  </si>
  <si>
    <t>Королев</t>
  </si>
  <si>
    <t>Васильевич</t>
  </si>
  <si>
    <t>Грек</t>
  </si>
  <si>
    <t>Голубев</t>
  </si>
  <si>
    <t>Тимур</t>
  </si>
  <si>
    <t>Чучалов</t>
  </si>
  <si>
    <t>ф0710</t>
  </si>
  <si>
    <t>Кузьмин</t>
  </si>
  <si>
    <t>ф0708</t>
  </si>
  <si>
    <t>Полетаев</t>
  </si>
  <si>
    <t>Сулаберидзе</t>
  </si>
  <si>
    <t>Филиппе</t>
  </si>
  <si>
    <t>Отарович</t>
  </si>
  <si>
    <t>ф0709</t>
  </si>
  <si>
    <t>Адреевич</t>
  </si>
  <si>
    <t>Брехунцов</t>
  </si>
  <si>
    <t>Клим</t>
  </si>
  <si>
    <t>Овчиников</t>
  </si>
  <si>
    <t>Лев</t>
  </si>
  <si>
    <t>Минаев</t>
  </si>
  <si>
    <t>Кисилева</t>
  </si>
  <si>
    <t>Анатольевна</t>
  </si>
  <si>
    <t>Тараканова</t>
  </si>
  <si>
    <t>Соснева</t>
  </si>
  <si>
    <t>Большакова</t>
  </si>
  <si>
    <t>Паникян</t>
  </si>
  <si>
    <t>Анаит</t>
  </si>
  <si>
    <t>Сааковна</t>
  </si>
  <si>
    <t>ф0711</t>
  </si>
  <si>
    <t>Шобалин</t>
  </si>
  <si>
    <t>Георгий</t>
  </si>
  <si>
    <t>Эдуардович</t>
  </si>
  <si>
    <t>Стрижекозин</t>
  </si>
  <si>
    <t>Прохоров</t>
  </si>
  <si>
    <t>Юрий</t>
  </si>
  <si>
    <t>Лобанов</t>
  </si>
  <si>
    <t>Карулин</t>
  </si>
  <si>
    <t>Кремнев</t>
  </si>
  <si>
    <t>Вадимович</t>
  </si>
  <si>
    <t>Захряпин</t>
  </si>
  <si>
    <t>Рябчук</t>
  </si>
  <si>
    <t>Павел</t>
  </si>
  <si>
    <t>Климова</t>
  </si>
  <si>
    <t>Лариса</t>
  </si>
  <si>
    <t>Бочкова</t>
  </si>
  <si>
    <t>Яганшина</t>
  </si>
  <si>
    <t>Яковлева</t>
  </si>
  <si>
    <t>Парфенова</t>
  </si>
  <si>
    <t xml:space="preserve">Федоров </t>
  </si>
  <si>
    <t>ФК0804</t>
  </si>
  <si>
    <t>Харченко</t>
  </si>
  <si>
    <t>ФК0805</t>
  </si>
  <si>
    <t>Енова</t>
  </si>
  <si>
    <t xml:space="preserve">Дарья </t>
  </si>
  <si>
    <t>ФК0701</t>
  </si>
  <si>
    <t xml:space="preserve">Алина </t>
  </si>
  <si>
    <t>ФК0801</t>
  </si>
  <si>
    <t xml:space="preserve">Тормышева </t>
  </si>
  <si>
    <t xml:space="preserve">Виктория </t>
  </si>
  <si>
    <t>Яковлевна</t>
  </si>
  <si>
    <t>ФК0802</t>
  </si>
  <si>
    <t>Харламова</t>
  </si>
  <si>
    <t>Никитична</t>
  </si>
  <si>
    <t>ФК0803</t>
  </si>
  <si>
    <t>Иневаткин</t>
  </si>
  <si>
    <t>ФК0901</t>
  </si>
  <si>
    <t>Яковлев</t>
  </si>
  <si>
    <t>ФК0902</t>
  </si>
  <si>
    <t>Мареев</t>
  </si>
  <si>
    <t>Роман</t>
  </si>
  <si>
    <t>Кондратьев</t>
  </si>
  <si>
    <t>Агафонова</t>
  </si>
  <si>
    <t>Яна</t>
  </si>
  <si>
    <t>Рамазанова</t>
  </si>
  <si>
    <t>Аминат</t>
  </si>
  <si>
    <t>Рамазановна</t>
  </si>
  <si>
    <t>Плакидкина</t>
  </si>
  <si>
    <t>Анжела</t>
  </si>
  <si>
    <t>Кулакова</t>
  </si>
  <si>
    <t>Карина</t>
  </si>
  <si>
    <t>Скланда</t>
  </si>
  <si>
    <t>Дамир</t>
  </si>
  <si>
    <t>Маратович</t>
  </si>
  <si>
    <t>Демидюк</t>
  </si>
  <si>
    <t>Ф0805</t>
  </si>
  <si>
    <t>Филатова</t>
  </si>
  <si>
    <t>Анжелика</t>
  </si>
  <si>
    <t>Куркина</t>
  </si>
  <si>
    <t>Петров</t>
  </si>
  <si>
    <t>Бобков</t>
  </si>
  <si>
    <t>Данил</t>
  </si>
  <si>
    <t>Жданов</t>
  </si>
  <si>
    <t>Эмильевич</t>
  </si>
  <si>
    <t>Балашов</t>
  </si>
  <si>
    <t>Ф0806</t>
  </si>
  <si>
    <t>Сорокина</t>
  </si>
  <si>
    <t>Вячеславовна</t>
  </si>
  <si>
    <t>Кремнева</t>
  </si>
  <si>
    <t>Юрьевна</t>
  </si>
  <si>
    <t>Лобанова</t>
  </si>
  <si>
    <t>\Екатерина</t>
  </si>
  <si>
    <t>Баскакова</t>
  </si>
  <si>
    <t>Ф0807</t>
  </si>
  <si>
    <t>Турбина</t>
  </si>
  <si>
    <t>Татьяна</t>
  </si>
  <si>
    <t>Моисеева</t>
  </si>
  <si>
    <t>Неудахина</t>
  </si>
  <si>
    <t>Трофимова</t>
  </si>
  <si>
    <t>Валерьевна</t>
  </si>
  <si>
    <t>Куликов</t>
  </si>
  <si>
    <t xml:space="preserve"> Тарасов</t>
  </si>
  <si>
    <t xml:space="preserve"> Никита</t>
  </si>
  <si>
    <t>Беляев</t>
  </si>
  <si>
    <t>Федор</t>
  </si>
  <si>
    <t>ФК 1001</t>
  </si>
  <si>
    <t>Кузнецова</t>
  </si>
  <si>
    <t>Ольга</t>
  </si>
  <si>
    <t>Новикова</t>
  </si>
  <si>
    <t>ФК1002</t>
  </si>
  <si>
    <t xml:space="preserve">Пузик </t>
  </si>
  <si>
    <t xml:space="preserve">Александр </t>
  </si>
  <si>
    <t>Стежин</t>
  </si>
  <si>
    <t xml:space="preserve">Егорова </t>
  </si>
  <si>
    <t>Синицын</t>
  </si>
  <si>
    <t>ФЗК0902</t>
  </si>
  <si>
    <t>Сычев</t>
  </si>
  <si>
    <t>ФЗК0903</t>
  </si>
  <si>
    <t>Вероника</t>
  </si>
  <si>
    <t>ФЗК0901</t>
  </si>
  <si>
    <t>Дорогов</t>
  </si>
  <si>
    <t>Лещёв</t>
  </si>
  <si>
    <t>ф0909</t>
  </si>
  <si>
    <t>Духленков</t>
  </si>
  <si>
    <t>ф1008</t>
  </si>
  <si>
    <t>Брюханов</t>
  </si>
  <si>
    <t>ф1021</t>
  </si>
  <si>
    <t>Новиков</t>
  </si>
  <si>
    <t>Образцов</t>
  </si>
  <si>
    <t>ф1119</t>
  </si>
  <si>
    <t>Козлова</t>
  </si>
  <si>
    <t xml:space="preserve"> Дарья</t>
  </si>
  <si>
    <t>ф0914</t>
  </si>
  <si>
    <t>Лисянская</t>
  </si>
  <si>
    <t>ф1012</t>
  </si>
  <si>
    <t>Дикарёва</t>
  </si>
  <si>
    <t>ф1111</t>
  </si>
  <si>
    <t>Рогов</t>
  </si>
  <si>
    <t>Башмаков</t>
  </si>
  <si>
    <t>Ф0723</t>
  </si>
  <si>
    <t xml:space="preserve">Неустроев </t>
  </si>
  <si>
    <t>Ф0717</t>
  </si>
  <si>
    <t xml:space="preserve"> Алексей </t>
  </si>
  <si>
    <t xml:space="preserve"> Алексеевич</t>
  </si>
  <si>
    <t>Ф0822</t>
  </si>
  <si>
    <t>Григорьев</t>
  </si>
  <si>
    <t>Фёдор</t>
  </si>
  <si>
    <t>Егорович</t>
  </si>
  <si>
    <t>Ф0820</t>
  </si>
  <si>
    <t xml:space="preserve">Алтуфьев </t>
  </si>
  <si>
    <t xml:space="preserve"> Александр </t>
  </si>
  <si>
    <t xml:space="preserve">Николай </t>
  </si>
  <si>
    <t>Ф0818</t>
  </si>
  <si>
    <t xml:space="preserve">Семёнова </t>
  </si>
  <si>
    <t xml:space="preserve">Баранова </t>
  </si>
  <si>
    <t>Антоновна</t>
  </si>
  <si>
    <t>ф0816</t>
  </si>
  <si>
    <t xml:space="preserve">Шмяткова </t>
  </si>
  <si>
    <t>Алёна</t>
  </si>
  <si>
    <t xml:space="preserve">Корнева </t>
  </si>
  <si>
    <t>Михуйловна</t>
  </si>
  <si>
    <t>Палихова</t>
  </si>
  <si>
    <t>ф0815</t>
  </si>
  <si>
    <t>Витович</t>
  </si>
  <si>
    <t>ф0813</t>
  </si>
  <si>
    <t>Гарусова</t>
  </si>
  <si>
    <t>ФК9-01</t>
  </si>
  <si>
    <t>Парменова</t>
  </si>
  <si>
    <t>ФК9-02</t>
  </si>
  <si>
    <t>Селеткова</t>
  </si>
  <si>
    <t>Владиславовна</t>
  </si>
  <si>
    <t>ФК9-03</t>
  </si>
  <si>
    <t>Филиппова</t>
  </si>
  <si>
    <t>ФК10-01</t>
  </si>
  <si>
    <t>Бузанова</t>
  </si>
  <si>
    <t>ФК11-01</t>
  </si>
  <si>
    <t>Кукушкина</t>
  </si>
  <si>
    <t>Феодосия</t>
  </si>
  <si>
    <t>ФК11-02</t>
  </si>
  <si>
    <t>Савенкова</t>
  </si>
  <si>
    <t>ФК11-03</t>
  </si>
  <si>
    <t>Балашова</t>
  </si>
  <si>
    <t>Алевтина</t>
  </si>
  <si>
    <t>ФК6-01</t>
  </si>
  <si>
    <t xml:space="preserve">Вишнякова </t>
  </si>
  <si>
    <t>Ульяна</t>
  </si>
  <si>
    <t>ФК6-02</t>
  </si>
  <si>
    <t>Григорьева</t>
  </si>
  <si>
    <t>Матрона</t>
  </si>
  <si>
    <t>Егоровна</t>
  </si>
  <si>
    <t>ФК6-03</t>
  </si>
  <si>
    <t>Дроздецкая</t>
  </si>
  <si>
    <t>Ефимия</t>
  </si>
  <si>
    <t>Викторовна</t>
  </si>
  <si>
    <t>ФК6-04</t>
  </si>
  <si>
    <t>Милютина</t>
  </si>
  <si>
    <t>Элеонора</t>
  </si>
  <si>
    <t>Григорьевна</t>
  </si>
  <si>
    <t>ФК6-05</t>
  </si>
  <si>
    <t xml:space="preserve">Артюшкова </t>
  </si>
  <si>
    <t>Таисия</t>
  </si>
  <si>
    <t>ФК7-01</t>
  </si>
  <si>
    <t>Комина</t>
  </si>
  <si>
    <t>ФК7-02</t>
  </si>
  <si>
    <t>ФК7-03</t>
  </si>
  <si>
    <t>Федорова</t>
  </si>
  <si>
    <t>ФК7-04</t>
  </si>
  <si>
    <t xml:space="preserve">Шумилова </t>
  </si>
  <si>
    <t>ФК7-05</t>
  </si>
  <si>
    <t>Котвицкая</t>
  </si>
  <si>
    <t>ФК7-06</t>
  </si>
  <si>
    <t>Рябцев</t>
  </si>
  <si>
    <t>Станислав</t>
  </si>
  <si>
    <t>Зиновьев</t>
  </si>
  <si>
    <t>Могутин</t>
  </si>
  <si>
    <t>Помелов</t>
  </si>
  <si>
    <t>Манишев</t>
  </si>
  <si>
    <t>Артемович</t>
  </si>
  <si>
    <t>Непша</t>
  </si>
  <si>
    <t>Лапутин</t>
  </si>
  <si>
    <t>Марков</t>
  </si>
  <si>
    <t>Власова</t>
  </si>
  <si>
    <t>Голикова</t>
  </si>
  <si>
    <t>Баклагина</t>
  </si>
  <si>
    <t>Елена</t>
  </si>
  <si>
    <t>Рябова</t>
  </si>
  <si>
    <t>Савенков</t>
  </si>
  <si>
    <t>Ф0914</t>
  </si>
  <si>
    <t xml:space="preserve">Сышев </t>
  </si>
  <si>
    <t>Ф0917</t>
  </si>
  <si>
    <t>Корягин</t>
  </si>
  <si>
    <t xml:space="preserve">Фадеев </t>
  </si>
  <si>
    <t>Ф1008</t>
  </si>
  <si>
    <t>Иванов</t>
  </si>
  <si>
    <t>Ефим</t>
  </si>
  <si>
    <t>Мимикин</t>
  </si>
  <si>
    <t>Ф1007</t>
  </si>
  <si>
    <t>Акилова</t>
  </si>
  <si>
    <t>Ефремова</t>
  </si>
  <si>
    <t>Илия</t>
  </si>
  <si>
    <t>Измайлова</t>
  </si>
  <si>
    <t>Мишанин</t>
  </si>
  <si>
    <t>Константинович</t>
  </si>
  <si>
    <t>Ф0714</t>
  </si>
  <si>
    <t>Торопчин</t>
  </si>
  <si>
    <t>Долгий</t>
  </si>
  <si>
    <t>михайлович</t>
  </si>
  <si>
    <t>Ф0816</t>
  </si>
  <si>
    <t>Ф0817</t>
  </si>
  <si>
    <t>Ф0819</t>
  </si>
  <si>
    <t>Ф0713</t>
  </si>
  <si>
    <t>Ф0821</t>
  </si>
  <si>
    <t>Ф0923</t>
  </si>
  <si>
    <t>Ф0924</t>
  </si>
  <si>
    <t>Ф0925</t>
  </si>
  <si>
    <t>Ф0926</t>
  </si>
  <si>
    <t>Ф0927</t>
  </si>
  <si>
    <t>Ф1029</t>
  </si>
  <si>
    <t>Ф1130</t>
  </si>
  <si>
    <t>Ф0931</t>
  </si>
  <si>
    <t>Ф0932</t>
  </si>
  <si>
    <t>Ф0933</t>
  </si>
  <si>
    <t>Ф1034</t>
  </si>
  <si>
    <t>Ф1035</t>
  </si>
  <si>
    <t>Ф1036</t>
  </si>
  <si>
    <t>Ф1037</t>
  </si>
  <si>
    <t>Ф1038</t>
  </si>
  <si>
    <t>Ф1140</t>
  </si>
  <si>
    <t>Ф1141</t>
  </si>
  <si>
    <t>Ф1039</t>
  </si>
  <si>
    <t>6.5</t>
  </si>
  <si>
    <t>9.0</t>
  </si>
  <si>
    <t>8.5</t>
  </si>
  <si>
    <t>8.0</t>
  </si>
  <si>
    <t>7.0</t>
  </si>
  <si>
    <t>7.5</t>
  </si>
  <si>
    <t>12.3</t>
  </si>
  <si>
    <t>16.4</t>
  </si>
  <si>
    <t>12.7</t>
  </si>
  <si>
    <t>11.7</t>
  </si>
  <si>
    <t>9.5</t>
  </si>
  <si>
    <t>23.8</t>
  </si>
  <si>
    <t>43.2</t>
  </si>
  <si>
    <t>30.3</t>
  </si>
  <si>
    <t>34.3</t>
  </si>
  <si>
    <t>25.2</t>
  </si>
  <si>
    <t>23.2</t>
  </si>
  <si>
    <t>24.3</t>
  </si>
  <si>
    <t>24.8</t>
  </si>
  <si>
    <t>27.8</t>
  </si>
  <si>
    <t>24.7</t>
  </si>
  <si>
    <t>Темнякова</t>
  </si>
  <si>
    <t>Клекова</t>
  </si>
  <si>
    <t>Морозова</t>
  </si>
  <si>
    <t>Зуихина</t>
  </si>
  <si>
    <t>Иванова</t>
  </si>
  <si>
    <t>Степановна</t>
  </si>
  <si>
    <t>Панфилова</t>
  </si>
  <si>
    <t>Коморина</t>
  </si>
  <si>
    <t>Соловьева</t>
  </si>
  <si>
    <t>Проваленникова</t>
  </si>
  <si>
    <t>ФК0907</t>
  </si>
  <si>
    <t>ФК1001</t>
  </si>
  <si>
    <t>ФК1110</t>
  </si>
  <si>
    <t>ФК1108</t>
  </si>
  <si>
    <t>ФК1109</t>
  </si>
  <si>
    <t>ФК1104</t>
  </si>
  <si>
    <t>ФК1105</t>
  </si>
  <si>
    <t>Жижин</t>
  </si>
  <si>
    <t>Махов</t>
  </si>
  <si>
    <t>Мишуков</t>
  </si>
  <si>
    <t>Нурмухамедов</t>
  </si>
  <si>
    <t>Аскарович</t>
  </si>
  <si>
    <t>Жуланов</t>
  </si>
  <si>
    <t>Никитин</t>
  </si>
  <si>
    <t>Дуплищев</t>
  </si>
  <si>
    <t>Ерофеев</t>
  </si>
  <si>
    <t>Бровкин</t>
  </si>
  <si>
    <t>Кириллов</t>
  </si>
  <si>
    <t>Федосеев</t>
  </si>
  <si>
    <t>Маркелов</t>
  </si>
  <si>
    <t>Тароян</t>
  </si>
  <si>
    <t>Вилен</t>
  </si>
  <si>
    <t>Гамлетович</t>
  </si>
  <si>
    <t>Макаров</t>
  </si>
  <si>
    <t>Пак</t>
  </si>
  <si>
    <t>Максаим</t>
  </si>
  <si>
    <t>ФК0903</t>
  </si>
  <si>
    <t>ФК0904</t>
  </si>
  <si>
    <t>ФК0905</t>
  </si>
  <si>
    <t>ФК0906</t>
  </si>
  <si>
    <t>ФК1005</t>
  </si>
  <si>
    <t>ФК1003</t>
  </si>
  <si>
    <t>ФК1004</t>
  </si>
  <si>
    <t>ФК1114</t>
  </si>
  <si>
    <t>ФК1113</t>
  </si>
  <si>
    <t>ФК1106</t>
  </si>
  <si>
    <t>ФК1107</t>
  </si>
  <si>
    <t>ФК1103</t>
  </si>
  <si>
    <t>ФК1102</t>
  </si>
  <si>
    <t>ФК1101</t>
  </si>
  <si>
    <t>ФК1112</t>
  </si>
  <si>
    <t>ФК1111</t>
  </si>
  <si>
    <t>Кожухова</t>
  </si>
  <si>
    <t>Мария</t>
  </si>
  <si>
    <t>Филипповна</t>
  </si>
  <si>
    <t>Баталова</t>
  </si>
  <si>
    <t>Шальнова</t>
  </si>
  <si>
    <t>ФК0702</t>
  </si>
  <si>
    <t>ФК0704</t>
  </si>
  <si>
    <t xml:space="preserve">Фещенко </t>
  </si>
  <si>
    <t>Ростислав</t>
  </si>
  <si>
    <t>Ильич</t>
  </si>
  <si>
    <t>Касаткин</t>
  </si>
  <si>
    <t xml:space="preserve">Бобров </t>
  </si>
  <si>
    <t>Вячеслав</t>
  </si>
  <si>
    <t>Марат</t>
  </si>
  <si>
    <t>Жиделев</t>
  </si>
  <si>
    <t>ФК0705</t>
  </si>
  <si>
    <t>ФК0706</t>
  </si>
  <si>
    <t>ФК0703</t>
  </si>
  <si>
    <t>Самохвалов</t>
  </si>
  <si>
    <t>Ф0835</t>
  </si>
  <si>
    <t>Остапчук</t>
  </si>
  <si>
    <t>Ф0722</t>
  </si>
  <si>
    <t xml:space="preserve">Вольфсон </t>
  </si>
  <si>
    <t>Яша</t>
  </si>
  <si>
    <t>Ф0823</t>
  </si>
  <si>
    <t>Евстратов</t>
  </si>
  <si>
    <t>Маскимович</t>
  </si>
  <si>
    <t>Ф0724</t>
  </si>
  <si>
    <t>Заводаев</t>
  </si>
  <si>
    <t>Ф0725</t>
  </si>
  <si>
    <t>Островной</t>
  </si>
  <si>
    <t>Яков</t>
  </si>
  <si>
    <t>Григорьевич</t>
  </si>
  <si>
    <t>Ф0726</t>
  </si>
  <si>
    <t>Покровский</t>
  </si>
  <si>
    <t>Серафим</t>
  </si>
  <si>
    <t>Серафимович</t>
  </si>
  <si>
    <t>Ф0727</t>
  </si>
  <si>
    <t>Суркин</t>
  </si>
  <si>
    <t>Ф0728</t>
  </si>
  <si>
    <t>Санников</t>
  </si>
  <si>
    <t>Глеб</t>
  </si>
  <si>
    <t>Ф0731</t>
  </si>
  <si>
    <t>Ганшин</t>
  </si>
  <si>
    <t>Симеон</t>
  </si>
  <si>
    <t>Ф0732</t>
  </si>
  <si>
    <t>Васильева</t>
  </si>
  <si>
    <t>Микляева</t>
  </si>
  <si>
    <t>Ф0729</t>
  </si>
  <si>
    <t xml:space="preserve">Туряб </t>
  </si>
  <si>
    <t>Людвиговна</t>
  </si>
  <si>
    <t>Ф0730</t>
  </si>
  <si>
    <t>Люкшина</t>
  </si>
  <si>
    <t>Ф0834</t>
  </si>
  <si>
    <t>Семина</t>
  </si>
  <si>
    <t>Качелина</t>
  </si>
  <si>
    <t>Ф0916</t>
  </si>
  <si>
    <t>Трушина</t>
  </si>
  <si>
    <t>Наталья</t>
  </si>
  <si>
    <t>Ф1019</t>
  </si>
  <si>
    <t>Клюквин</t>
  </si>
  <si>
    <t>Ф1133</t>
  </si>
  <si>
    <t>Ротанов</t>
  </si>
  <si>
    <t>Мартынюк</t>
  </si>
  <si>
    <t xml:space="preserve">Будаковский </t>
  </si>
  <si>
    <t>Никите</t>
  </si>
  <si>
    <t>Колчин</t>
  </si>
  <si>
    <t>Ф1108</t>
  </si>
  <si>
    <t>Лебедев</t>
  </si>
  <si>
    <t>Ф1009</t>
  </si>
  <si>
    <t>Ф1010</t>
  </si>
  <si>
    <t>Иоанн</t>
  </si>
  <si>
    <t xml:space="preserve">Алексеевич </t>
  </si>
  <si>
    <t>Ф1011</t>
  </si>
  <si>
    <t>Федотов</t>
  </si>
  <si>
    <t>Ф0912</t>
  </si>
  <si>
    <t>Орочко</t>
  </si>
  <si>
    <t>Кузьма</t>
  </si>
  <si>
    <t>Ф0913</t>
  </si>
  <si>
    <t>Макеев</t>
  </si>
  <si>
    <t>Ф1015</t>
  </si>
  <si>
    <t>Солодко</t>
  </si>
  <si>
    <t>Черный</t>
  </si>
  <si>
    <t>Ф0918</t>
  </si>
  <si>
    <t>Чураков</t>
  </si>
  <si>
    <t>Ф1120</t>
  </si>
  <si>
    <t xml:space="preserve">Маяцкий </t>
  </si>
  <si>
    <t>Ярослав</t>
  </si>
  <si>
    <t>Артемов</t>
  </si>
  <si>
    <t>Демина</t>
  </si>
  <si>
    <t xml:space="preserve">Джакупова </t>
  </si>
  <si>
    <t>Сара</t>
  </si>
  <si>
    <t>Султанбековна</t>
  </si>
  <si>
    <t>Блохин</t>
  </si>
  <si>
    <t xml:space="preserve">Демин </t>
  </si>
  <si>
    <t>Рубан</t>
  </si>
  <si>
    <t>Ярослава</t>
  </si>
  <si>
    <t>Хисайнов</t>
  </si>
  <si>
    <t>Ифтихор</t>
  </si>
  <si>
    <t>Шодмонович</t>
  </si>
  <si>
    <t>Фомочкин</t>
  </si>
  <si>
    <t>Елизаров</t>
  </si>
  <si>
    <t>Мухаммадикболи</t>
  </si>
  <si>
    <t>Давлатджон</t>
  </si>
  <si>
    <t xml:space="preserve">Юдакова </t>
  </si>
  <si>
    <t>Олеся</t>
  </si>
  <si>
    <t xml:space="preserve">Шадрина </t>
  </si>
  <si>
    <t>Лапшина</t>
  </si>
  <si>
    <t>Позднякова</t>
  </si>
  <si>
    <t>Евгения</t>
  </si>
  <si>
    <t>Геннадьевна</t>
  </si>
  <si>
    <t>Аверина</t>
  </si>
  <si>
    <t>Холзода</t>
  </si>
  <si>
    <t>Адиба</t>
  </si>
  <si>
    <t>Ашурали</t>
  </si>
  <si>
    <t>Еремина</t>
  </si>
  <si>
    <t>Маслова</t>
  </si>
  <si>
    <t xml:space="preserve">Вавилов </t>
  </si>
  <si>
    <t>Матвей</t>
  </si>
  <si>
    <t>Комрон</t>
  </si>
  <si>
    <t>Мирзоев</t>
  </si>
  <si>
    <t>Суруш</t>
  </si>
  <si>
    <t>Амриддинович</t>
  </si>
  <si>
    <t>«26» октября 2022 г.</t>
  </si>
  <si>
    <t>Участник</t>
  </si>
  <si>
    <t>С</t>
  </si>
  <si>
    <t>А</t>
  </si>
  <si>
    <t>М</t>
  </si>
  <si>
    <t>К</t>
  </si>
  <si>
    <t>Ш</t>
  </si>
  <si>
    <t>Д</t>
  </si>
  <si>
    <t xml:space="preserve">Результаты Школьного этапа по физической культуре Всероссийской олимпиады школьников </t>
  </si>
  <si>
    <t>В</t>
  </si>
  <si>
    <t>Е</t>
  </si>
  <si>
    <t>Ю</t>
  </si>
  <si>
    <t>Г</t>
  </si>
  <si>
    <t>О</t>
  </si>
  <si>
    <t>Я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</si>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</sst>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7" fillId="0" borderId="1" xfId="1" applyFont="1" applyFill="1" applyBorder="1" applyAlignment="1"/>
    <xf numFmtId="0" fontId="7" fillId="0" borderId="1" xfId="2" applyFont="1" applyFill="1" applyBorder="1" applyAlignment="1"/>
    <xf numFmtId="165" fontId="7" fillId="0" borderId="1" xfId="0" applyNumberFormat="1" applyFont="1" applyFill="1" applyBorder="1" applyAlignment="1"/>
    <xf numFmtId="2" fontId="7" fillId="0" borderId="1" xfId="1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2" fontId="7" fillId="0" borderId="1" xfId="0" applyNumberFormat="1" applyFont="1" applyFill="1" applyBorder="1" applyAlignment="1"/>
    <xf numFmtId="0" fontId="7" fillId="0" borderId="1" xfId="14" applyFont="1" applyFill="1" applyBorder="1" applyAlignment="1"/>
    <xf numFmtId="0" fontId="7" fillId="0" borderId="1" xfId="5" applyFont="1" applyFill="1" applyBorder="1" applyAlignment="1"/>
    <xf numFmtId="0" fontId="7" fillId="0" borderId="1" xfId="5" applyFont="1" applyFill="1" applyBorder="1" applyAlignment="1">
      <alignment horizontal="left" vertical="center"/>
    </xf>
    <xf numFmtId="2" fontId="12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15" applyFont="1" applyFill="1" applyBorder="1" applyAlignment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7" fillId="0" borderId="1" xfId="3" applyFont="1" applyFill="1" applyBorder="1" applyAlignment="1"/>
    <xf numFmtId="0" fontId="7" fillId="0" borderId="1" xfId="4" applyFont="1" applyFill="1" applyBorder="1" applyAlignment="1"/>
    <xf numFmtId="2" fontId="12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Alignment="1"/>
    <xf numFmtId="1" fontId="7" fillId="0" borderId="0" xfId="0" applyNumberFormat="1" applyFont="1" applyFill="1" applyAlignment="1"/>
    <xf numFmtId="49" fontId="7" fillId="0" borderId="0" xfId="0" applyNumberFormat="1" applyFont="1" applyFill="1" applyAlignment="1"/>
    <xf numFmtId="0" fontId="7" fillId="0" borderId="0" xfId="0" applyFont="1" applyFill="1" applyAlignment="1"/>
    <xf numFmtId="0" fontId="12" fillId="0" borderId="0" xfId="0" applyFont="1" applyFill="1"/>
    <xf numFmtId="2" fontId="12" fillId="0" borderId="0" xfId="0" applyNumberFormat="1" applyFont="1" applyFill="1"/>
    <xf numFmtId="0" fontId="7" fillId="0" borderId="0" xfId="0" applyFont="1" applyFill="1" applyAlignment="1">
      <alignment vertical="distributed"/>
    </xf>
    <xf numFmtId="0" fontId="12" fillId="0" borderId="1" xfId="0" applyFont="1" applyFill="1" applyBorder="1" applyAlignment="1">
      <alignment vertical="distributed"/>
    </xf>
    <xf numFmtId="2" fontId="12" fillId="0" borderId="1" xfId="0" applyNumberFormat="1" applyFont="1" applyFill="1" applyBorder="1" applyAlignment="1">
      <alignment vertical="distributed"/>
    </xf>
    <xf numFmtId="164" fontId="7" fillId="0" borderId="1" xfId="1" applyNumberFormat="1" applyFont="1" applyFill="1" applyBorder="1" applyAlignment="1"/>
    <xf numFmtId="1" fontId="7" fillId="0" borderId="1" xfId="0" applyNumberFormat="1" applyFont="1" applyFill="1" applyBorder="1" applyAlignment="1"/>
    <xf numFmtId="0" fontId="12" fillId="0" borderId="1" xfId="0" applyFont="1" applyFill="1" applyBorder="1"/>
    <xf numFmtId="9" fontId="7" fillId="0" borderId="1" xfId="13" applyFont="1" applyFill="1" applyBorder="1" applyAlignment="1"/>
    <xf numFmtId="0" fontId="7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5" fillId="0" borderId="1" xfId="0" applyFont="1" applyFill="1" applyBorder="1" applyProtection="1">
      <protection hidden="1"/>
    </xf>
    <xf numFmtId="1" fontId="7" fillId="0" borderId="8" xfId="0" applyNumberFormat="1" applyFont="1" applyFill="1" applyBorder="1" applyAlignment="1">
      <alignment horizontal="center"/>
    </xf>
    <xf numFmtId="0" fontId="12" fillId="0" borderId="0" xfId="0" applyFont="1" applyFill="1" applyBorder="1"/>
    <xf numFmtId="2" fontId="12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/>
    <xf numFmtId="1" fontId="7" fillId="0" borderId="0" xfId="0" applyNumberFormat="1" applyFont="1" applyFill="1" applyBorder="1" applyAlignment="1"/>
    <xf numFmtId="2" fontId="12" fillId="0" borderId="0" xfId="0" applyNumberFormat="1" applyFont="1" applyFill="1" applyBorder="1" applyAlignment="1">
      <alignment horizontal="right"/>
    </xf>
    <xf numFmtId="0" fontId="7" fillId="0" borderId="1" xfId="15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5" fillId="0" borderId="1" xfId="0" applyNumberFormat="1" applyFont="1" applyFill="1" applyBorder="1" applyProtection="1">
      <protection hidden="1"/>
    </xf>
    <xf numFmtId="2" fontId="7" fillId="0" borderId="1" xfId="0" applyNumberFormat="1" applyFont="1" applyFill="1" applyBorder="1"/>
    <xf numFmtId="2" fontId="15" fillId="0" borderId="0" xfId="0" applyNumberFormat="1" applyFont="1" applyFill="1" applyBorder="1" applyProtection="1">
      <protection hidden="1"/>
    </xf>
    <xf numFmtId="0" fontId="14" fillId="2" borderId="1" xfId="0" applyNumberFormat="1" applyFont="1" applyFill="1" applyBorder="1" applyAlignment="1"/>
    <xf numFmtId="0" fontId="7" fillId="0" borderId="1" xfId="0" applyFont="1" applyBorder="1"/>
    <xf numFmtId="0" fontId="7" fillId="0" borderId="7" xfId="0" applyFont="1" applyBorder="1"/>
    <xf numFmtId="164" fontId="7" fillId="0" borderId="7" xfId="0" applyNumberFormat="1" applyFont="1" applyBorder="1"/>
    <xf numFmtId="1" fontId="7" fillId="0" borderId="7" xfId="0" applyNumberFormat="1" applyFont="1" applyBorder="1"/>
    <xf numFmtId="0" fontId="12" fillId="0" borderId="7" xfId="0" applyFont="1" applyBorder="1"/>
    <xf numFmtId="2" fontId="17" fillId="0" borderId="7" xfId="0" applyNumberFormat="1" applyFont="1" applyBorder="1" applyProtection="1">
      <protection hidden="1"/>
    </xf>
    <xf numFmtId="2" fontId="7" fillId="0" borderId="7" xfId="0" applyNumberFormat="1" applyFont="1" applyBorder="1"/>
    <xf numFmtId="9" fontId="7" fillId="0" borderId="7" xfId="0" applyNumberFormat="1" applyFont="1" applyBorder="1"/>
    <xf numFmtId="0" fontId="7" fillId="0" borderId="0" xfId="0" applyFont="1"/>
    <xf numFmtId="0" fontId="7" fillId="0" borderId="6" xfId="0" applyFont="1" applyBorder="1"/>
    <xf numFmtId="0" fontId="7" fillId="0" borderId="9" xfId="0" applyFont="1" applyBorder="1"/>
    <xf numFmtId="164" fontId="7" fillId="0" borderId="9" xfId="0" applyNumberFormat="1" applyFont="1" applyBorder="1"/>
    <xf numFmtId="1" fontId="7" fillId="0" borderId="9" xfId="0" applyNumberFormat="1" applyFont="1" applyBorder="1"/>
    <xf numFmtId="0" fontId="12" fillId="0" borderId="9" xfId="0" applyFont="1" applyBorder="1"/>
    <xf numFmtId="2" fontId="17" fillId="0" borderId="9" xfId="0" applyNumberFormat="1" applyFont="1" applyBorder="1" applyProtection="1">
      <protection hidden="1"/>
    </xf>
    <xf numFmtId="2" fontId="7" fillId="0" borderId="9" xfId="0" applyNumberFormat="1" applyFont="1" applyBorder="1"/>
    <xf numFmtId="9" fontId="7" fillId="0" borderId="9" xfId="0" applyNumberFormat="1" applyFont="1" applyBorder="1"/>
    <xf numFmtId="0" fontId="18" fillId="0" borderId="0" xfId="0" applyFont="1"/>
    <xf numFmtId="164" fontId="7" fillId="0" borderId="1" xfId="0" applyNumberFormat="1" applyFont="1" applyBorder="1"/>
    <xf numFmtId="0" fontId="7" fillId="0" borderId="4" xfId="0" applyFont="1" applyBorder="1"/>
    <xf numFmtId="2" fontId="7" fillId="0" borderId="0" xfId="1" applyNumberFormat="1" applyFont="1" applyFill="1" applyBorder="1" applyAlignment="1"/>
    <xf numFmtId="9" fontId="7" fillId="0" borderId="0" xfId="13" applyFont="1" applyFill="1" applyBorder="1" applyAlignment="1"/>
    <xf numFmtId="0" fontId="7" fillId="0" borderId="0" xfId="0" applyNumberFormat="1" applyFont="1" applyFill="1" applyBorder="1" applyAlignment="1"/>
    <xf numFmtId="2" fontId="12" fillId="0" borderId="7" xfId="0" applyNumberFormat="1" applyFont="1" applyBorder="1"/>
    <xf numFmtId="0" fontId="17" fillId="0" borderId="9" xfId="0" applyFont="1" applyBorder="1" applyProtection="1">
      <protection hidden="1"/>
    </xf>
    <xf numFmtId="2" fontId="12" fillId="0" borderId="9" xfId="0" applyNumberFormat="1" applyFont="1" applyBorder="1"/>
    <xf numFmtId="0" fontId="16" fillId="0" borderId="0" xfId="0" applyFont="1" applyFill="1" applyAlignment="1"/>
    <xf numFmtId="0" fontId="19" fillId="0" borderId="0" xfId="0" applyFont="1"/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1" fontId="7" fillId="0" borderId="6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distributed"/>
    </xf>
    <xf numFmtId="0" fontId="12" fillId="0" borderId="4" xfId="0" applyFont="1" applyFill="1" applyBorder="1" applyAlignment="1">
      <alignment horizontal="center" vertical="distributed"/>
    </xf>
    <xf numFmtId="0" fontId="12" fillId="0" borderId="7" xfId="0" applyFont="1" applyFill="1" applyBorder="1" applyAlignment="1">
      <alignment horizontal="center" vertical="distributed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</cellXfs>
  <cellStyles count="27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21"/>
    <cellStyle name="Обычный 3 3" xfId="14"/>
    <cellStyle name="Обычный 3 4" xfId="17"/>
    <cellStyle name="Обычный 3 5" xfId="20"/>
    <cellStyle name="Обычный 4" xfId="1"/>
    <cellStyle name="Обычный 5" xfId="3"/>
    <cellStyle name="Обычный 5 2" xfId="10"/>
    <cellStyle name="Обычный 5 2 2" xfId="23"/>
    <cellStyle name="Обычный 5 3" xfId="15"/>
    <cellStyle name="Обычный 5 4" xfId="18"/>
    <cellStyle name="Обычный 5 5" xfId="22"/>
    <cellStyle name="Обычный 6" xfId="9"/>
    <cellStyle name="Обычный 6 2" xfId="12"/>
    <cellStyle name="Обычный 6 2 2" xfId="25"/>
    <cellStyle name="Обычный 6 3" xfId="16"/>
    <cellStyle name="Обычный 6 4" xfId="19"/>
    <cellStyle name="Обычный 6 5" xfId="24"/>
    <cellStyle name="Процентный" xfId="13" builtinId="5"/>
    <cellStyle name="Процентный 2" xfId="26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opLeftCell="A3" zoomScale="70" zoomScaleNormal="70" workbookViewId="0">
      <selection activeCell="A78" sqref="A78:XFD78"/>
    </sheetView>
  </sheetViews>
  <sheetFormatPr defaultColWidth="9.140625" defaultRowHeight="18.75" x14ac:dyDescent="0.3"/>
  <cols>
    <col min="1" max="1" width="7.42578125" style="27" customWidth="1"/>
    <col min="2" max="2" width="20.28515625" style="27" customWidth="1"/>
    <col min="3" max="3" width="18" style="27" hidden="1" customWidth="1"/>
    <col min="4" max="4" width="22.140625" style="27" hidden="1" customWidth="1"/>
    <col min="5" max="5" width="4.140625" style="27" hidden="1" customWidth="1"/>
    <col min="6" max="7" width="4.140625" style="27" customWidth="1"/>
    <col min="8" max="8" width="13.140625" style="27" customWidth="1"/>
    <col min="9" max="9" width="8.140625" style="28" customWidth="1"/>
    <col min="10" max="10" width="12.28515625" style="27" hidden="1" customWidth="1"/>
    <col min="11" max="11" width="25.7109375" style="27" customWidth="1"/>
    <col min="12" max="12" width="10.42578125" style="31" customWidth="1"/>
    <col min="13" max="13" width="10.42578125" style="32" customWidth="1"/>
    <col min="14" max="14" width="13.28515625" style="31" customWidth="1"/>
    <col min="15" max="16" width="12" style="31" customWidth="1"/>
    <col min="17" max="17" width="13.28515625" style="31" customWidth="1"/>
    <col min="18" max="18" width="10.140625" style="29" customWidth="1"/>
    <col min="19" max="20" width="10" style="27" customWidth="1"/>
    <col min="21" max="21" width="12.5703125" style="29" customWidth="1"/>
    <col min="22" max="16384" width="9.140625" style="27"/>
  </cols>
  <sheetData>
    <row r="1" spans="1:22" ht="20.25" x14ac:dyDescent="0.3">
      <c r="A1" s="27" t="s">
        <v>20</v>
      </c>
      <c r="L1" s="87"/>
      <c r="M1" s="87"/>
      <c r="N1" s="87"/>
      <c r="O1" s="87"/>
      <c r="P1" s="87"/>
      <c r="Q1" s="87"/>
    </row>
    <row r="2" spans="1:22" x14ac:dyDescent="0.3">
      <c r="A2" s="88" t="s">
        <v>820</v>
      </c>
      <c r="B2" s="88"/>
      <c r="C2" s="88"/>
    </row>
    <row r="3" spans="1:22" s="33" customFormat="1" ht="22.5" customHeight="1" x14ac:dyDescent="0.25">
      <c r="A3" s="89" t="s">
        <v>0</v>
      </c>
      <c r="B3" s="89" t="s">
        <v>1</v>
      </c>
      <c r="C3" s="89" t="s">
        <v>2</v>
      </c>
      <c r="D3" s="89" t="s">
        <v>3</v>
      </c>
      <c r="E3" s="89"/>
      <c r="F3" s="89"/>
      <c r="G3" s="89"/>
      <c r="H3" s="89" t="s">
        <v>12</v>
      </c>
      <c r="I3" s="92" t="s">
        <v>4</v>
      </c>
      <c r="J3" s="89" t="s">
        <v>11</v>
      </c>
      <c r="K3" s="89" t="s">
        <v>9</v>
      </c>
      <c r="L3" s="95" t="s">
        <v>13</v>
      </c>
      <c r="M3" s="96"/>
      <c r="N3" s="96"/>
      <c r="O3" s="96"/>
      <c r="P3" s="96"/>
      <c r="Q3" s="97"/>
      <c r="R3" s="98" t="s">
        <v>6</v>
      </c>
      <c r="S3" s="89" t="s">
        <v>5</v>
      </c>
      <c r="T3" s="89" t="s">
        <v>8</v>
      </c>
      <c r="U3" s="98" t="s">
        <v>7</v>
      </c>
    </row>
    <row r="4" spans="1:22" s="33" customFormat="1" ht="16.5" customHeight="1" x14ac:dyDescent="0.25">
      <c r="A4" s="90"/>
      <c r="B4" s="90"/>
      <c r="C4" s="90"/>
      <c r="D4" s="90"/>
      <c r="E4" s="90"/>
      <c r="F4" s="90"/>
      <c r="G4" s="90"/>
      <c r="H4" s="90"/>
      <c r="I4" s="93"/>
      <c r="J4" s="90"/>
      <c r="K4" s="90"/>
      <c r="L4" s="95" t="s">
        <v>14</v>
      </c>
      <c r="M4" s="97"/>
      <c r="N4" s="95" t="s">
        <v>15</v>
      </c>
      <c r="O4" s="97"/>
      <c r="P4" s="95" t="s">
        <v>16</v>
      </c>
      <c r="Q4" s="97"/>
      <c r="R4" s="99"/>
      <c r="S4" s="90"/>
      <c r="T4" s="90"/>
      <c r="U4" s="99"/>
    </row>
    <row r="5" spans="1:22" s="33" customFormat="1" x14ac:dyDescent="0.25">
      <c r="A5" s="91"/>
      <c r="B5" s="91"/>
      <c r="C5" s="91"/>
      <c r="D5" s="91"/>
      <c r="E5" s="91"/>
      <c r="F5" s="91"/>
      <c r="G5" s="91"/>
      <c r="H5" s="91"/>
      <c r="I5" s="94"/>
      <c r="J5" s="91"/>
      <c r="K5" s="91"/>
      <c r="L5" s="34" t="s">
        <v>17</v>
      </c>
      <c r="M5" s="35" t="s">
        <v>18</v>
      </c>
      <c r="N5" s="34" t="s">
        <v>17</v>
      </c>
      <c r="O5" s="34" t="s">
        <v>18</v>
      </c>
      <c r="P5" s="34" t="s">
        <v>19</v>
      </c>
      <c r="Q5" s="34" t="s">
        <v>18</v>
      </c>
      <c r="R5" s="100"/>
      <c r="S5" s="91"/>
      <c r="T5" s="91"/>
      <c r="U5" s="100"/>
    </row>
    <row r="6" spans="1:22" x14ac:dyDescent="0.3">
      <c r="A6" s="6">
        <v>1</v>
      </c>
      <c r="B6" s="6" t="s">
        <v>297</v>
      </c>
      <c r="C6" s="6" t="s">
        <v>298</v>
      </c>
      <c r="D6" s="6" t="s">
        <v>299</v>
      </c>
      <c r="E6" s="36" t="str">
        <f>LEFT(B6,1)</f>
        <v>К</v>
      </c>
      <c r="F6" s="36" t="str">
        <f t="shared" ref="F6:G6" si="0">LEFT(C6,1)</f>
        <v>А</v>
      </c>
      <c r="G6" s="36" t="str">
        <f t="shared" si="0"/>
        <v>Ф</v>
      </c>
      <c r="H6" s="6">
        <v>760186</v>
      </c>
      <c r="I6" s="24">
        <v>8</v>
      </c>
      <c r="J6" s="10" t="s">
        <v>602</v>
      </c>
      <c r="K6" s="2" t="s">
        <v>10</v>
      </c>
      <c r="L6" s="11">
        <v>18</v>
      </c>
      <c r="M6" s="55">
        <v>10</v>
      </c>
      <c r="N6" s="11">
        <v>0</v>
      </c>
      <c r="O6" s="55">
        <v>0</v>
      </c>
      <c r="P6" s="25"/>
      <c r="Q6" s="55" t="e">
        <v>#DIV/0!</v>
      </c>
      <c r="R6" s="4" t="e">
        <f t="shared" ref="R6:R37" si="1">M6+O6+Q6</f>
        <v>#DIV/0!</v>
      </c>
      <c r="S6" s="6">
        <v>100</v>
      </c>
      <c r="T6" s="39" t="e">
        <f t="shared" ref="T6:T37" si="2">R6/S6</f>
        <v>#DIV/0!</v>
      </c>
      <c r="U6" s="40" t="e">
        <f t="shared" ref="U6:U38" si="3">IF(R6&gt;75%*S6,"Победитель",IF(R6&gt;50%*S6,"Призёр","Участник"))</f>
        <v>#DIV/0!</v>
      </c>
    </row>
    <row r="7" spans="1:22" x14ac:dyDescent="0.3">
      <c r="A7" s="6">
        <v>2</v>
      </c>
      <c r="B7" s="6" t="s">
        <v>570</v>
      </c>
      <c r="C7" s="6" t="s">
        <v>336</v>
      </c>
      <c r="D7" s="6" t="s">
        <v>571</v>
      </c>
      <c r="E7" s="36" t="str">
        <f t="shared" ref="E7:E70" si="4">LEFT(B7,1)</f>
        <v>М</v>
      </c>
      <c r="F7" s="36" t="str">
        <f t="shared" ref="F7:F70" si="5">LEFT(C7,1)</f>
        <v>А</v>
      </c>
      <c r="G7" s="36" t="str">
        <f t="shared" ref="G7:G70" si="6">LEFT(D7,1)</f>
        <v>А</v>
      </c>
      <c r="H7" s="6">
        <v>760243</v>
      </c>
      <c r="I7" s="24">
        <v>7</v>
      </c>
      <c r="J7" s="6" t="s">
        <v>224</v>
      </c>
      <c r="K7" s="2" t="s">
        <v>10</v>
      </c>
      <c r="L7" s="11">
        <v>23</v>
      </c>
      <c r="M7" s="55">
        <v>8.0701754385964914</v>
      </c>
      <c r="N7" s="11">
        <v>32</v>
      </c>
      <c r="O7" s="55">
        <v>128</v>
      </c>
      <c r="P7" s="25">
        <v>17.55</v>
      </c>
      <c r="Q7" s="55">
        <v>33.504273504273506</v>
      </c>
      <c r="R7" s="4">
        <f t="shared" si="1"/>
        <v>169.57444894286999</v>
      </c>
      <c r="S7" s="6">
        <v>100</v>
      </c>
      <c r="T7" s="39">
        <f t="shared" si="2"/>
        <v>1.6957444894286999</v>
      </c>
      <c r="U7" s="58" t="str">
        <f t="shared" si="3"/>
        <v>Победитель</v>
      </c>
    </row>
    <row r="8" spans="1:22" x14ac:dyDescent="0.3">
      <c r="A8" s="6">
        <v>3</v>
      </c>
      <c r="B8" s="6" t="s">
        <v>573</v>
      </c>
      <c r="C8" s="6" t="s">
        <v>52</v>
      </c>
      <c r="D8" s="6" t="s">
        <v>95</v>
      </c>
      <c r="E8" s="36" t="str">
        <f t="shared" si="4"/>
        <v>Л</v>
      </c>
      <c r="F8" s="36" t="str">
        <f t="shared" si="5"/>
        <v>М</v>
      </c>
      <c r="G8" s="36" t="str">
        <f t="shared" si="6"/>
        <v>Р</v>
      </c>
      <c r="H8" s="6">
        <v>760243</v>
      </c>
      <c r="I8" s="24">
        <v>8</v>
      </c>
      <c r="J8" s="6" t="s">
        <v>272</v>
      </c>
      <c r="K8" s="2" t="s">
        <v>10</v>
      </c>
      <c r="L8" s="11">
        <v>11</v>
      </c>
      <c r="M8" s="55">
        <v>3.8596491228070176</v>
      </c>
      <c r="N8" s="11">
        <v>32</v>
      </c>
      <c r="O8" s="55">
        <v>128</v>
      </c>
      <c r="P8" s="25">
        <v>16.25</v>
      </c>
      <c r="Q8" s="55">
        <v>36.184615384615384</v>
      </c>
      <c r="R8" s="4">
        <f t="shared" si="1"/>
        <v>168.04426450742238</v>
      </c>
      <c r="S8" s="6">
        <v>100</v>
      </c>
      <c r="T8" s="39">
        <f t="shared" si="2"/>
        <v>1.6804426450742238</v>
      </c>
      <c r="U8" s="58" t="str">
        <f t="shared" si="3"/>
        <v>Победитель</v>
      </c>
    </row>
    <row r="9" spans="1:22" x14ac:dyDescent="0.3">
      <c r="A9" s="6">
        <v>4</v>
      </c>
      <c r="B9" s="6" t="s">
        <v>572</v>
      </c>
      <c r="C9" s="6" t="s">
        <v>37</v>
      </c>
      <c r="D9" s="6" t="s">
        <v>62</v>
      </c>
      <c r="E9" s="36" t="str">
        <f t="shared" si="4"/>
        <v>Н</v>
      </c>
      <c r="F9" s="36" t="str">
        <f t="shared" si="5"/>
        <v>Е</v>
      </c>
      <c r="G9" s="36" t="str">
        <f t="shared" si="6"/>
        <v>А</v>
      </c>
      <c r="H9" s="6">
        <v>760243</v>
      </c>
      <c r="I9" s="24">
        <v>8</v>
      </c>
      <c r="J9" s="6" t="s">
        <v>269</v>
      </c>
      <c r="K9" s="2" t="s">
        <v>10</v>
      </c>
      <c r="L9" s="11">
        <v>13</v>
      </c>
      <c r="M9" s="55">
        <v>4.5614035087719298</v>
      </c>
      <c r="N9" s="11">
        <v>30</v>
      </c>
      <c r="O9" s="55">
        <v>120</v>
      </c>
      <c r="P9" s="25">
        <v>14.7</v>
      </c>
      <c r="Q9" s="55">
        <v>40</v>
      </c>
      <c r="R9" s="4">
        <f t="shared" si="1"/>
        <v>164.56140350877195</v>
      </c>
      <c r="S9" s="6">
        <v>100</v>
      </c>
      <c r="T9" s="39">
        <f t="shared" si="2"/>
        <v>1.6456140350877195</v>
      </c>
      <c r="U9" s="58" t="str">
        <f t="shared" si="3"/>
        <v>Победитель</v>
      </c>
    </row>
    <row r="10" spans="1:22" x14ac:dyDescent="0.3">
      <c r="A10" s="6">
        <v>5</v>
      </c>
      <c r="B10" s="6" t="s">
        <v>574</v>
      </c>
      <c r="C10" s="6" t="s">
        <v>45</v>
      </c>
      <c r="D10" s="6" t="s">
        <v>62</v>
      </c>
      <c r="E10" s="36" t="str">
        <f t="shared" si="4"/>
        <v>М</v>
      </c>
      <c r="F10" s="36" t="str">
        <f t="shared" si="5"/>
        <v>Д</v>
      </c>
      <c r="G10" s="36" t="str">
        <f t="shared" si="6"/>
        <v>А</v>
      </c>
      <c r="H10" s="6">
        <v>760243</v>
      </c>
      <c r="I10" s="24">
        <v>8</v>
      </c>
      <c r="J10" s="6" t="s">
        <v>238</v>
      </c>
      <c r="K10" s="2" t="s">
        <v>10</v>
      </c>
      <c r="L10" s="11">
        <v>6</v>
      </c>
      <c r="M10" s="55">
        <v>2.1052631578947367</v>
      </c>
      <c r="N10" s="11">
        <v>24</v>
      </c>
      <c r="O10" s="55">
        <v>96</v>
      </c>
      <c r="P10" s="25">
        <v>19.75</v>
      </c>
      <c r="Q10" s="55">
        <v>29.772151898734176</v>
      </c>
      <c r="R10" s="4">
        <f t="shared" si="1"/>
        <v>127.87741505662892</v>
      </c>
      <c r="S10" s="6">
        <v>100</v>
      </c>
      <c r="T10" s="39">
        <f t="shared" si="2"/>
        <v>1.2787741505662893</v>
      </c>
      <c r="U10" s="58" t="str">
        <f t="shared" si="3"/>
        <v>Победитель</v>
      </c>
    </row>
    <row r="11" spans="1:22" x14ac:dyDescent="0.3">
      <c r="A11" s="6">
        <v>6</v>
      </c>
      <c r="B11" s="6" t="s">
        <v>345</v>
      </c>
      <c r="C11" s="6" t="s">
        <v>22</v>
      </c>
      <c r="D11" s="6" t="s">
        <v>346</v>
      </c>
      <c r="E11" s="36" t="str">
        <f t="shared" si="4"/>
        <v>К</v>
      </c>
      <c r="F11" s="36" t="str">
        <f t="shared" si="5"/>
        <v>А</v>
      </c>
      <c r="G11" s="36" t="str">
        <f t="shared" si="6"/>
        <v>В</v>
      </c>
      <c r="H11" s="6">
        <v>764209</v>
      </c>
      <c r="I11" s="24">
        <v>8</v>
      </c>
      <c r="J11" s="6" t="s">
        <v>106</v>
      </c>
      <c r="K11" s="2" t="s">
        <v>10</v>
      </c>
      <c r="L11" s="11">
        <v>31</v>
      </c>
      <c r="M11" s="55">
        <f>IF(L11="-",0,IF(L11&gt;-20,20*L11/32))</f>
        <v>19.375</v>
      </c>
      <c r="N11" s="22" t="s">
        <v>625</v>
      </c>
      <c r="O11" s="55">
        <v>36</v>
      </c>
      <c r="P11" s="25">
        <v>11</v>
      </c>
      <c r="Q11" s="55">
        <v>40</v>
      </c>
      <c r="R11" s="4">
        <f t="shared" si="1"/>
        <v>95.375</v>
      </c>
      <c r="S11" s="6">
        <v>100</v>
      </c>
      <c r="T11" s="39">
        <f t="shared" si="2"/>
        <v>0.95374999999999999</v>
      </c>
      <c r="U11" s="58" t="str">
        <f t="shared" si="3"/>
        <v>Победитель</v>
      </c>
    </row>
    <row r="12" spans="1:22" x14ac:dyDescent="0.3">
      <c r="A12" s="6">
        <v>7</v>
      </c>
      <c r="B12" s="6" t="s">
        <v>711</v>
      </c>
      <c r="C12" s="6" t="s">
        <v>50</v>
      </c>
      <c r="D12" s="6" t="s">
        <v>44</v>
      </c>
      <c r="E12" s="36" t="str">
        <f t="shared" si="4"/>
        <v>Ж</v>
      </c>
      <c r="F12" s="36" t="str">
        <f t="shared" si="5"/>
        <v>Д</v>
      </c>
      <c r="G12" s="36" t="str">
        <f t="shared" si="6"/>
        <v>А</v>
      </c>
      <c r="H12" s="6">
        <v>760188</v>
      </c>
      <c r="I12" s="37">
        <v>8</v>
      </c>
      <c r="J12" s="6" t="s">
        <v>405</v>
      </c>
      <c r="K12" s="2" t="s">
        <v>10</v>
      </c>
      <c r="L12" s="38">
        <v>27</v>
      </c>
      <c r="M12" s="55">
        <f>IF(L12="-",0,IF(L12&gt;-20,20*L12/32))</f>
        <v>16.875</v>
      </c>
      <c r="N12" s="38">
        <v>8.5</v>
      </c>
      <c r="O12" s="55">
        <v>34</v>
      </c>
      <c r="P12" s="19">
        <v>16.3</v>
      </c>
      <c r="Q12" s="55">
        <v>40</v>
      </c>
      <c r="R12" s="4">
        <f t="shared" si="1"/>
        <v>90.875</v>
      </c>
      <c r="S12" s="6">
        <v>100</v>
      </c>
      <c r="T12" s="39">
        <f t="shared" si="2"/>
        <v>0.90874999999999995</v>
      </c>
      <c r="U12" s="58" t="str">
        <f t="shared" si="3"/>
        <v>Победитель</v>
      </c>
      <c r="V12" s="41"/>
    </row>
    <row r="13" spans="1:22" x14ac:dyDescent="0.3">
      <c r="A13" s="6">
        <v>8</v>
      </c>
      <c r="B13" s="6" t="s">
        <v>347</v>
      </c>
      <c r="C13" s="6" t="s">
        <v>333</v>
      </c>
      <c r="D13" s="6" t="s">
        <v>217</v>
      </c>
      <c r="E13" s="36" t="str">
        <f t="shared" si="4"/>
        <v>Г</v>
      </c>
      <c r="F13" s="36" t="str">
        <f t="shared" si="5"/>
        <v>И</v>
      </c>
      <c r="G13" s="36" t="str">
        <f t="shared" si="6"/>
        <v>М</v>
      </c>
      <c r="H13" s="6">
        <v>764209</v>
      </c>
      <c r="I13" s="24">
        <v>8</v>
      </c>
      <c r="J13" s="6" t="s">
        <v>120</v>
      </c>
      <c r="K13" s="2" t="s">
        <v>10</v>
      </c>
      <c r="L13" s="11">
        <v>27</v>
      </c>
      <c r="M13" s="55">
        <f>IF(L13="-",0,IF(L13&gt;-20,20*L13/32))</f>
        <v>16.875</v>
      </c>
      <c r="N13" s="22" t="s">
        <v>626</v>
      </c>
      <c r="O13" s="55">
        <v>34</v>
      </c>
      <c r="P13" s="25">
        <v>11.2</v>
      </c>
      <c r="Q13" s="55">
        <v>39.285714285714285</v>
      </c>
      <c r="R13" s="4">
        <f t="shared" si="1"/>
        <v>90.160714285714278</v>
      </c>
      <c r="S13" s="6">
        <v>100</v>
      </c>
      <c r="T13" s="39">
        <f t="shared" si="2"/>
        <v>0.90160714285714283</v>
      </c>
      <c r="U13" s="58" t="str">
        <f t="shared" si="3"/>
        <v>Победитель</v>
      </c>
    </row>
    <row r="14" spans="1:22" x14ac:dyDescent="0.3">
      <c r="A14" s="6">
        <v>9</v>
      </c>
      <c r="B14" s="6" t="s">
        <v>348</v>
      </c>
      <c r="C14" s="6" t="s">
        <v>349</v>
      </c>
      <c r="D14" s="6" t="s">
        <v>88</v>
      </c>
      <c r="E14" s="36" t="str">
        <f t="shared" si="4"/>
        <v>Г</v>
      </c>
      <c r="F14" s="36" t="str">
        <f t="shared" si="5"/>
        <v>Т</v>
      </c>
      <c r="G14" s="36" t="str">
        <f t="shared" si="6"/>
        <v>Ю</v>
      </c>
      <c r="H14" s="6">
        <v>764209</v>
      </c>
      <c r="I14" s="24">
        <v>7</v>
      </c>
      <c r="J14" s="6" t="s">
        <v>123</v>
      </c>
      <c r="K14" s="2" t="s">
        <v>10</v>
      </c>
      <c r="L14" s="11">
        <v>26</v>
      </c>
      <c r="M14" s="55">
        <f>IF(L14="-",0,IF(L14&gt;-20,20*L14/32))</f>
        <v>16.25</v>
      </c>
      <c r="N14" s="22" t="s">
        <v>626</v>
      </c>
      <c r="O14" s="55">
        <v>34</v>
      </c>
      <c r="P14" s="25">
        <v>12.5</v>
      </c>
      <c r="Q14" s="55">
        <v>35.200000000000003</v>
      </c>
      <c r="R14" s="4">
        <f t="shared" si="1"/>
        <v>85.45</v>
      </c>
      <c r="S14" s="6">
        <v>100</v>
      </c>
      <c r="T14" s="39">
        <f t="shared" si="2"/>
        <v>0.85450000000000004</v>
      </c>
      <c r="U14" s="58" t="str">
        <f t="shared" si="3"/>
        <v>Победитель</v>
      </c>
      <c r="V14" s="41"/>
    </row>
    <row r="15" spans="1:22" x14ac:dyDescent="0.3">
      <c r="A15" s="6">
        <v>10</v>
      </c>
      <c r="B15" s="6" t="s">
        <v>438</v>
      </c>
      <c r="C15" s="6" t="s">
        <v>176</v>
      </c>
      <c r="D15" s="6" t="s">
        <v>46</v>
      </c>
      <c r="E15" s="36" t="str">
        <f t="shared" si="4"/>
        <v>Б</v>
      </c>
      <c r="F15" s="36" t="str">
        <f t="shared" si="5"/>
        <v>К</v>
      </c>
      <c r="G15" s="36" t="str">
        <f t="shared" si="6"/>
        <v>Н</v>
      </c>
      <c r="H15" s="6">
        <v>760245</v>
      </c>
      <c r="I15" s="24">
        <v>8</v>
      </c>
      <c r="J15" s="6" t="s">
        <v>439</v>
      </c>
      <c r="K15" s="2" t="s">
        <v>10</v>
      </c>
      <c r="L15" s="11">
        <v>24</v>
      </c>
      <c r="M15" s="55">
        <v>15</v>
      </c>
      <c r="N15" s="11">
        <v>7.5</v>
      </c>
      <c r="O15" s="55">
        <v>30</v>
      </c>
      <c r="P15" s="25">
        <v>15.7</v>
      </c>
      <c r="Q15" s="55">
        <v>40</v>
      </c>
      <c r="R15" s="4">
        <f t="shared" si="1"/>
        <v>85</v>
      </c>
      <c r="S15" s="6">
        <v>100</v>
      </c>
      <c r="T15" s="39">
        <f t="shared" si="2"/>
        <v>0.85</v>
      </c>
      <c r="U15" s="58" t="str">
        <f t="shared" si="3"/>
        <v>Победитель</v>
      </c>
      <c r="V15" s="41"/>
    </row>
    <row r="16" spans="1:22" x14ac:dyDescent="0.3">
      <c r="A16" s="6">
        <v>11</v>
      </c>
      <c r="B16" s="6" t="s">
        <v>393</v>
      </c>
      <c r="C16" s="6" t="s">
        <v>331</v>
      </c>
      <c r="D16" s="6" t="s">
        <v>46</v>
      </c>
      <c r="E16" s="36" t="str">
        <f t="shared" si="4"/>
        <v>Ф</v>
      </c>
      <c r="F16" s="36" t="str">
        <f t="shared" si="5"/>
        <v>А</v>
      </c>
      <c r="G16" s="36" t="str">
        <f t="shared" si="6"/>
        <v>Н</v>
      </c>
      <c r="H16" s="6">
        <v>763127</v>
      </c>
      <c r="I16" s="24">
        <v>7</v>
      </c>
      <c r="J16" s="6" t="s">
        <v>394</v>
      </c>
      <c r="K16" s="2" t="s">
        <v>10</v>
      </c>
      <c r="L16" s="11">
        <v>18</v>
      </c>
      <c r="M16" s="55">
        <v>10</v>
      </c>
      <c r="N16" s="11">
        <v>8.5</v>
      </c>
      <c r="O16" s="55">
        <v>34</v>
      </c>
      <c r="P16" s="25">
        <v>34.5</v>
      </c>
      <c r="Q16" s="55">
        <v>40</v>
      </c>
      <c r="R16" s="4">
        <f t="shared" si="1"/>
        <v>84</v>
      </c>
      <c r="S16" s="6">
        <v>100</v>
      </c>
      <c r="T16" s="39">
        <f t="shared" si="2"/>
        <v>0.84</v>
      </c>
      <c r="U16" s="58" t="str">
        <f t="shared" si="3"/>
        <v>Победитель</v>
      </c>
      <c r="V16" s="41"/>
    </row>
    <row r="17" spans="1:22" x14ac:dyDescent="0.3">
      <c r="A17" s="6">
        <v>12</v>
      </c>
      <c r="B17" s="6" t="s">
        <v>237</v>
      </c>
      <c r="C17" s="6" t="s">
        <v>37</v>
      </c>
      <c r="D17" s="6" t="s">
        <v>223</v>
      </c>
      <c r="E17" s="36" t="str">
        <f t="shared" si="4"/>
        <v>М</v>
      </c>
      <c r="F17" s="36" t="str">
        <f t="shared" si="5"/>
        <v>Е</v>
      </c>
      <c r="G17" s="36" t="str">
        <f t="shared" si="6"/>
        <v>О</v>
      </c>
      <c r="H17" s="6">
        <v>763282</v>
      </c>
      <c r="I17" s="24">
        <v>8</v>
      </c>
      <c r="J17" s="6" t="s">
        <v>238</v>
      </c>
      <c r="K17" s="2" t="s">
        <v>10</v>
      </c>
      <c r="L17" s="11">
        <v>28</v>
      </c>
      <c r="M17" s="55">
        <v>9.8245614035087723</v>
      </c>
      <c r="N17" s="11">
        <v>8.5</v>
      </c>
      <c r="O17" s="55">
        <v>34</v>
      </c>
      <c r="P17" s="25">
        <v>12</v>
      </c>
      <c r="Q17" s="55">
        <v>40</v>
      </c>
      <c r="R17" s="4">
        <f t="shared" si="1"/>
        <v>83.824561403508767</v>
      </c>
      <c r="S17" s="6">
        <v>100</v>
      </c>
      <c r="T17" s="39">
        <f t="shared" si="2"/>
        <v>0.83824561403508768</v>
      </c>
      <c r="U17" s="58" t="str">
        <f t="shared" si="3"/>
        <v>Победитель</v>
      </c>
      <c r="V17" s="41"/>
    </row>
    <row r="18" spans="1:22" x14ac:dyDescent="0.3">
      <c r="A18" s="6">
        <v>13</v>
      </c>
      <c r="B18" s="6" t="s">
        <v>295</v>
      </c>
      <c r="C18" s="6" t="s">
        <v>296</v>
      </c>
      <c r="D18" s="6" t="s">
        <v>91</v>
      </c>
      <c r="E18" s="36" t="str">
        <f t="shared" si="4"/>
        <v>П</v>
      </c>
      <c r="F18" s="36" t="str">
        <f t="shared" si="5"/>
        <v>К</v>
      </c>
      <c r="G18" s="36" t="str">
        <f t="shared" si="6"/>
        <v>И</v>
      </c>
      <c r="H18" s="6">
        <v>760186</v>
      </c>
      <c r="I18" s="24">
        <v>8</v>
      </c>
      <c r="J18" s="10" t="s">
        <v>601</v>
      </c>
      <c r="K18" s="2" t="s">
        <v>10</v>
      </c>
      <c r="L18" s="11">
        <v>20</v>
      </c>
      <c r="M18" s="55">
        <v>11.1</v>
      </c>
      <c r="N18" s="11">
        <v>8.1</v>
      </c>
      <c r="O18" s="55">
        <v>32.4</v>
      </c>
      <c r="P18" s="25">
        <v>12.4</v>
      </c>
      <c r="Q18" s="55">
        <v>40</v>
      </c>
      <c r="R18" s="4">
        <f t="shared" si="1"/>
        <v>83.5</v>
      </c>
      <c r="S18" s="6">
        <v>100</v>
      </c>
      <c r="T18" s="39">
        <f t="shared" si="2"/>
        <v>0.83499999999999996</v>
      </c>
      <c r="U18" s="58" t="str">
        <f t="shared" si="3"/>
        <v>Победитель</v>
      </c>
      <c r="V18" s="41"/>
    </row>
    <row r="19" spans="1:22" x14ac:dyDescent="0.3">
      <c r="A19" s="6">
        <v>14</v>
      </c>
      <c r="B19" s="6" t="s">
        <v>436</v>
      </c>
      <c r="C19" s="6" t="s">
        <v>505</v>
      </c>
      <c r="D19" s="6" t="s">
        <v>41</v>
      </c>
      <c r="E19" s="36" t="str">
        <f t="shared" si="4"/>
        <v>Ж</v>
      </c>
      <c r="F19" s="36" t="str">
        <f t="shared" si="5"/>
        <v>Н</v>
      </c>
      <c r="G19" s="36" t="str">
        <f t="shared" si="6"/>
        <v>С</v>
      </c>
      <c r="H19" s="6">
        <v>760244</v>
      </c>
      <c r="I19" s="24">
        <v>8</v>
      </c>
      <c r="J19" s="6" t="s">
        <v>506</v>
      </c>
      <c r="K19" s="2" t="s">
        <v>10</v>
      </c>
      <c r="L19" s="11">
        <v>27</v>
      </c>
      <c r="M19" s="55">
        <v>9.473684210526315</v>
      </c>
      <c r="N19" s="11">
        <v>8.5</v>
      </c>
      <c r="O19" s="55">
        <v>34</v>
      </c>
      <c r="P19" s="25">
        <v>14</v>
      </c>
      <c r="Q19" s="55">
        <v>40</v>
      </c>
      <c r="R19" s="4">
        <f t="shared" si="1"/>
        <v>83.473684210526315</v>
      </c>
      <c r="S19" s="6">
        <v>100</v>
      </c>
      <c r="T19" s="39">
        <f t="shared" si="2"/>
        <v>0.83473684210526311</v>
      </c>
      <c r="U19" s="58" t="str">
        <f t="shared" si="3"/>
        <v>Победитель</v>
      </c>
    </row>
    <row r="20" spans="1:22" x14ac:dyDescent="0.3">
      <c r="A20" s="6">
        <v>15</v>
      </c>
      <c r="B20" s="6" t="s">
        <v>434</v>
      </c>
      <c r="C20" s="6" t="s">
        <v>435</v>
      </c>
      <c r="D20" s="6" t="s">
        <v>160</v>
      </c>
      <c r="E20" s="36" t="str">
        <f t="shared" si="4"/>
        <v>Б</v>
      </c>
      <c r="F20" s="36" t="str">
        <f t="shared" si="5"/>
        <v>Д</v>
      </c>
      <c r="G20" s="36" t="str">
        <f t="shared" si="6"/>
        <v>Д</v>
      </c>
      <c r="H20" s="6">
        <v>760245</v>
      </c>
      <c r="I20" s="24">
        <v>8</v>
      </c>
      <c r="J20" s="6" t="s">
        <v>236</v>
      </c>
      <c r="K20" s="2" t="s">
        <v>10</v>
      </c>
      <c r="L20" s="11">
        <v>26</v>
      </c>
      <c r="M20" s="55">
        <v>16.25</v>
      </c>
      <c r="N20" s="11">
        <v>8</v>
      </c>
      <c r="O20" s="55">
        <v>32</v>
      </c>
      <c r="P20" s="25">
        <v>18</v>
      </c>
      <c r="Q20" s="55">
        <v>34.888888888888886</v>
      </c>
      <c r="R20" s="4">
        <f t="shared" si="1"/>
        <v>83.138888888888886</v>
      </c>
      <c r="S20" s="6">
        <v>100</v>
      </c>
      <c r="T20" s="39">
        <f t="shared" si="2"/>
        <v>0.83138888888888884</v>
      </c>
      <c r="U20" s="58" t="str">
        <f t="shared" si="3"/>
        <v>Победитель</v>
      </c>
    </row>
    <row r="21" spans="1:22" x14ac:dyDescent="0.3">
      <c r="A21" s="6">
        <v>16</v>
      </c>
      <c r="B21" s="6" t="s">
        <v>708</v>
      </c>
      <c r="C21" s="6" t="s">
        <v>709</v>
      </c>
      <c r="D21" s="6" t="s">
        <v>35</v>
      </c>
      <c r="E21" s="36" t="str">
        <f t="shared" si="4"/>
        <v>Б</v>
      </c>
      <c r="F21" s="36" t="str">
        <f t="shared" si="5"/>
        <v>В</v>
      </c>
      <c r="G21" s="36" t="str">
        <f t="shared" si="6"/>
        <v>Е</v>
      </c>
      <c r="H21" s="6">
        <v>760188</v>
      </c>
      <c r="I21" s="37">
        <v>7</v>
      </c>
      <c r="J21" s="6" t="s">
        <v>399</v>
      </c>
      <c r="K21" s="2" t="s">
        <v>10</v>
      </c>
      <c r="L21" s="38">
        <v>20</v>
      </c>
      <c r="M21" s="55">
        <f>IF(L21="-",0,IF(L21&gt;-20,20*L21/32))</f>
        <v>12.5</v>
      </c>
      <c r="N21" s="38">
        <v>8.9</v>
      </c>
      <c r="O21" s="55">
        <v>35.6</v>
      </c>
      <c r="P21" s="19">
        <v>19.100000000000001</v>
      </c>
      <c r="Q21" s="55">
        <v>34.136125654450261</v>
      </c>
      <c r="R21" s="4">
        <f t="shared" si="1"/>
        <v>82.236125654450262</v>
      </c>
      <c r="S21" s="6">
        <v>100</v>
      </c>
      <c r="T21" s="39">
        <f t="shared" si="2"/>
        <v>0.82236125654450265</v>
      </c>
      <c r="U21" s="58" t="str">
        <f t="shared" si="3"/>
        <v>Победитель</v>
      </c>
    </row>
    <row r="22" spans="1:22" x14ac:dyDescent="0.3">
      <c r="A22" s="6">
        <v>17</v>
      </c>
      <c r="B22" s="6" t="s">
        <v>89</v>
      </c>
      <c r="C22" s="6" t="s">
        <v>90</v>
      </c>
      <c r="D22" s="6" t="s">
        <v>51</v>
      </c>
      <c r="E22" s="36" t="str">
        <f t="shared" si="4"/>
        <v>У</v>
      </c>
      <c r="F22" s="36" t="str">
        <f t="shared" si="5"/>
        <v>Р</v>
      </c>
      <c r="G22" s="36" t="str">
        <f t="shared" si="6"/>
        <v>М</v>
      </c>
      <c r="H22" s="8">
        <v>760184</v>
      </c>
      <c r="I22" s="24">
        <v>7</v>
      </c>
      <c r="J22" s="9" t="s">
        <v>104</v>
      </c>
      <c r="K22" s="2" t="s">
        <v>10</v>
      </c>
      <c r="L22" s="47">
        <v>18</v>
      </c>
      <c r="M22" s="55">
        <f>IF(L22="-",0,IF(L22&gt;-20,20*L22/32))</f>
        <v>11.25</v>
      </c>
      <c r="N22" s="47">
        <v>8</v>
      </c>
      <c r="O22" s="55">
        <f>IF(N22="-",0,IF(N22&gt;-40,40*N22/10))</f>
        <v>32</v>
      </c>
      <c r="P22" s="25">
        <v>15</v>
      </c>
      <c r="Q22" s="55">
        <v>37.333333333333336</v>
      </c>
      <c r="R22" s="4">
        <f t="shared" si="1"/>
        <v>80.583333333333343</v>
      </c>
      <c r="S22" s="6">
        <v>100</v>
      </c>
      <c r="T22" s="39">
        <f t="shared" si="2"/>
        <v>0.8058333333333334</v>
      </c>
      <c r="U22" s="58" t="str">
        <f t="shared" si="3"/>
        <v>Победитель</v>
      </c>
    </row>
    <row r="23" spans="1:22" x14ac:dyDescent="0.3">
      <c r="A23" s="6">
        <v>18</v>
      </c>
      <c r="B23" s="6" t="s">
        <v>707</v>
      </c>
      <c r="C23" s="6" t="s">
        <v>76</v>
      </c>
      <c r="D23" s="6" t="s">
        <v>135</v>
      </c>
      <c r="E23" s="36" t="str">
        <f t="shared" si="4"/>
        <v>К</v>
      </c>
      <c r="F23" s="36" t="str">
        <f t="shared" si="5"/>
        <v>Т</v>
      </c>
      <c r="G23" s="36" t="str">
        <f t="shared" si="6"/>
        <v>В</v>
      </c>
      <c r="H23" s="6">
        <v>760188</v>
      </c>
      <c r="I23" s="37">
        <v>7</v>
      </c>
      <c r="J23" s="6" t="s">
        <v>713</v>
      </c>
      <c r="K23" s="2" t="s">
        <v>10</v>
      </c>
      <c r="L23" s="38">
        <v>19</v>
      </c>
      <c r="M23" s="55">
        <f>IF(L23="-",0,IF(L23&gt;-20,20*L23/32))</f>
        <v>11.875</v>
      </c>
      <c r="N23" s="38">
        <v>8.6999999999999993</v>
      </c>
      <c r="O23" s="55">
        <v>34.799999999999997</v>
      </c>
      <c r="P23" s="19">
        <v>19.3</v>
      </c>
      <c r="Q23" s="55">
        <v>33.782383419689118</v>
      </c>
      <c r="R23" s="4">
        <f t="shared" si="1"/>
        <v>80.457383419689108</v>
      </c>
      <c r="S23" s="6">
        <v>100</v>
      </c>
      <c r="T23" s="39">
        <f t="shared" si="2"/>
        <v>0.8045738341968911</v>
      </c>
      <c r="U23" s="58" t="str">
        <f t="shared" si="3"/>
        <v>Победитель</v>
      </c>
    </row>
    <row r="24" spans="1:22" x14ac:dyDescent="0.3">
      <c r="A24" s="6">
        <v>19</v>
      </c>
      <c r="B24" s="6" t="s">
        <v>246</v>
      </c>
      <c r="C24" s="6" t="s">
        <v>164</v>
      </c>
      <c r="D24" s="6" t="s">
        <v>131</v>
      </c>
      <c r="E24" s="36" t="str">
        <f t="shared" si="4"/>
        <v>С</v>
      </c>
      <c r="F24" s="36" t="str">
        <f t="shared" si="5"/>
        <v>Н</v>
      </c>
      <c r="G24" s="36" t="str">
        <f t="shared" si="6"/>
        <v>Д</v>
      </c>
      <c r="H24" s="6">
        <v>763282</v>
      </c>
      <c r="I24" s="24">
        <v>8</v>
      </c>
      <c r="J24" s="6" t="s">
        <v>247</v>
      </c>
      <c r="K24" s="2" t="s">
        <v>10</v>
      </c>
      <c r="L24" s="11">
        <v>23</v>
      </c>
      <c r="M24" s="55">
        <v>8.0701754385964914</v>
      </c>
      <c r="N24" s="11">
        <v>8.6</v>
      </c>
      <c r="O24" s="55">
        <v>34.4</v>
      </c>
      <c r="P24" s="25">
        <v>13</v>
      </c>
      <c r="Q24" s="55">
        <v>36.92307692307692</v>
      </c>
      <c r="R24" s="4">
        <f t="shared" si="1"/>
        <v>79.393252361673404</v>
      </c>
      <c r="S24" s="6">
        <v>100</v>
      </c>
      <c r="T24" s="39">
        <f t="shared" si="2"/>
        <v>0.79393252361673405</v>
      </c>
      <c r="U24" s="58" t="str">
        <f t="shared" si="3"/>
        <v>Победитель</v>
      </c>
    </row>
    <row r="25" spans="1:22" x14ac:dyDescent="0.3">
      <c r="A25" s="6">
        <v>20</v>
      </c>
      <c r="B25" s="6" t="s">
        <v>364</v>
      </c>
      <c r="C25" s="6" t="s">
        <v>343</v>
      </c>
      <c r="D25" s="6" t="s">
        <v>41</v>
      </c>
      <c r="E25" s="36" t="str">
        <f t="shared" si="4"/>
        <v>М</v>
      </c>
      <c r="F25" s="36" t="str">
        <f t="shared" si="5"/>
        <v>С</v>
      </c>
      <c r="G25" s="36" t="str">
        <f t="shared" si="6"/>
        <v>С</v>
      </c>
      <c r="H25" s="6">
        <v>764209</v>
      </c>
      <c r="I25" s="24">
        <v>7</v>
      </c>
      <c r="J25" s="6" t="s">
        <v>103</v>
      </c>
      <c r="K25" s="2" t="s">
        <v>10</v>
      </c>
      <c r="L25" s="11">
        <v>19</v>
      </c>
      <c r="M25" s="55">
        <f>IF(L25="-",0,IF(L25&gt;-20,20*L25/32))</f>
        <v>11.875</v>
      </c>
      <c r="N25" s="22" t="s">
        <v>629</v>
      </c>
      <c r="O25" s="55">
        <v>30</v>
      </c>
      <c r="P25" s="25">
        <v>11.9</v>
      </c>
      <c r="Q25" s="55">
        <v>36.974789915966383</v>
      </c>
      <c r="R25" s="4">
        <f t="shared" si="1"/>
        <v>78.849789915966383</v>
      </c>
      <c r="S25" s="6">
        <v>100</v>
      </c>
      <c r="T25" s="39">
        <f t="shared" si="2"/>
        <v>0.78849789915966384</v>
      </c>
      <c r="U25" s="58" t="str">
        <f t="shared" si="3"/>
        <v>Победитель</v>
      </c>
    </row>
    <row r="26" spans="1:22" x14ac:dyDescent="0.3">
      <c r="A26" s="6">
        <v>21</v>
      </c>
      <c r="B26" s="6" t="s">
        <v>291</v>
      </c>
      <c r="C26" s="6" t="s">
        <v>52</v>
      </c>
      <c r="D26" s="6" t="s">
        <v>62</v>
      </c>
      <c r="E26" s="36" t="str">
        <f t="shared" si="4"/>
        <v>Х</v>
      </c>
      <c r="F26" s="36" t="str">
        <f t="shared" si="5"/>
        <v>М</v>
      </c>
      <c r="G26" s="36" t="str">
        <f t="shared" si="6"/>
        <v>А</v>
      </c>
      <c r="H26" s="6">
        <v>760186</v>
      </c>
      <c r="I26" s="24">
        <v>7</v>
      </c>
      <c r="J26" s="10" t="s">
        <v>260</v>
      </c>
      <c r="K26" s="2" t="s">
        <v>10</v>
      </c>
      <c r="L26" s="11">
        <v>12</v>
      </c>
      <c r="M26" s="55">
        <v>6.6</v>
      </c>
      <c r="N26" s="11">
        <v>9</v>
      </c>
      <c r="O26" s="55">
        <v>36</v>
      </c>
      <c r="P26" s="25">
        <v>13.7</v>
      </c>
      <c r="Q26" s="55">
        <v>36.204379562043798</v>
      </c>
      <c r="R26" s="4">
        <f t="shared" si="1"/>
        <v>78.804379562043806</v>
      </c>
      <c r="S26" s="6">
        <v>100</v>
      </c>
      <c r="T26" s="39">
        <f t="shared" si="2"/>
        <v>0.78804379562043803</v>
      </c>
      <c r="U26" s="58" t="str">
        <f t="shared" si="3"/>
        <v>Победитель</v>
      </c>
    </row>
    <row r="27" spans="1:22" x14ac:dyDescent="0.3">
      <c r="A27" s="6">
        <v>22</v>
      </c>
      <c r="B27" s="6" t="s">
        <v>344</v>
      </c>
      <c r="C27" s="6" t="s">
        <v>34</v>
      </c>
      <c r="D27" s="6" t="s">
        <v>88</v>
      </c>
      <c r="E27" s="36" t="str">
        <f t="shared" si="4"/>
        <v>К</v>
      </c>
      <c r="F27" s="36" t="str">
        <f t="shared" si="5"/>
        <v>И</v>
      </c>
      <c r="G27" s="36" t="str">
        <f t="shared" si="6"/>
        <v>Ю</v>
      </c>
      <c r="H27" s="6">
        <v>764209</v>
      </c>
      <c r="I27" s="24">
        <v>8</v>
      </c>
      <c r="J27" s="6" t="s">
        <v>107</v>
      </c>
      <c r="K27" s="2" t="s">
        <v>10</v>
      </c>
      <c r="L27" s="11">
        <v>31</v>
      </c>
      <c r="M27" s="55">
        <f>IF(L27="-",0,IF(L27&gt;-20,20*L27/32))</f>
        <v>19.375</v>
      </c>
      <c r="N27" s="22" t="s">
        <v>624</v>
      </c>
      <c r="O27" s="55">
        <v>26</v>
      </c>
      <c r="P27" s="25">
        <v>13.2</v>
      </c>
      <c r="Q27" s="55">
        <v>33.333333333333336</v>
      </c>
      <c r="R27" s="4">
        <f t="shared" si="1"/>
        <v>78.708333333333343</v>
      </c>
      <c r="S27" s="6">
        <v>100</v>
      </c>
      <c r="T27" s="39">
        <f t="shared" si="2"/>
        <v>0.78708333333333347</v>
      </c>
      <c r="U27" s="58" t="str">
        <f t="shared" si="3"/>
        <v>Победитель</v>
      </c>
    </row>
    <row r="28" spans="1:22" x14ac:dyDescent="0.3">
      <c r="A28" s="6">
        <v>23</v>
      </c>
      <c r="B28" s="6" t="s">
        <v>425</v>
      </c>
      <c r="C28" s="6" t="s">
        <v>426</v>
      </c>
      <c r="D28" s="6" t="s">
        <v>427</v>
      </c>
      <c r="E28" s="36" t="str">
        <f t="shared" si="4"/>
        <v>С</v>
      </c>
      <c r="F28" s="36" t="str">
        <f t="shared" si="5"/>
        <v>Д</v>
      </c>
      <c r="G28" s="36" t="str">
        <f t="shared" si="6"/>
        <v>М</v>
      </c>
      <c r="H28" s="6">
        <v>760239</v>
      </c>
      <c r="I28" s="24">
        <v>8</v>
      </c>
      <c r="J28" s="6" t="s">
        <v>238</v>
      </c>
      <c r="K28" s="2" t="s">
        <v>10</v>
      </c>
      <c r="L28" s="11">
        <v>12</v>
      </c>
      <c r="M28" s="55">
        <v>6.666666666666667</v>
      </c>
      <c r="N28" s="11">
        <v>8</v>
      </c>
      <c r="O28" s="55">
        <v>32</v>
      </c>
      <c r="P28" s="25">
        <v>11.35</v>
      </c>
      <c r="Q28" s="55">
        <v>40</v>
      </c>
      <c r="R28" s="4">
        <f t="shared" si="1"/>
        <v>78.666666666666657</v>
      </c>
      <c r="S28" s="6">
        <v>100</v>
      </c>
      <c r="T28" s="39">
        <f t="shared" si="2"/>
        <v>0.78666666666666663</v>
      </c>
      <c r="U28" s="58" t="str">
        <f t="shared" si="3"/>
        <v>Победитель</v>
      </c>
    </row>
    <row r="29" spans="1:22" x14ac:dyDescent="0.3">
      <c r="A29" s="6">
        <v>24</v>
      </c>
      <c r="B29" s="6" t="s">
        <v>241</v>
      </c>
      <c r="C29" s="6" t="s">
        <v>242</v>
      </c>
      <c r="D29" s="6" t="s">
        <v>41</v>
      </c>
      <c r="E29" s="36" t="str">
        <f t="shared" si="4"/>
        <v>М</v>
      </c>
      <c r="F29" s="36" t="str">
        <f t="shared" si="5"/>
        <v>З</v>
      </c>
      <c r="G29" s="36" t="str">
        <f t="shared" si="6"/>
        <v>С</v>
      </c>
      <c r="H29" s="6">
        <v>763282</v>
      </c>
      <c r="I29" s="24">
        <v>8</v>
      </c>
      <c r="J29" s="6" t="s">
        <v>243</v>
      </c>
      <c r="K29" s="2" t="s">
        <v>10</v>
      </c>
      <c r="L29" s="11">
        <v>22</v>
      </c>
      <c r="M29" s="55">
        <v>7.7192982456140351</v>
      </c>
      <c r="N29" s="11">
        <v>8.5</v>
      </c>
      <c r="O29" s="55">
        <v>34</v>
      </c>
      <c r="P29" s="25">
        <v>13</v>
      </c>
      <c r="Q29" s="55">
        <v>36.92307692307692</v>
      </c>
      <c r="R29" s="4">
        <f t="shared" si="1"/>
        <v>78.642375168690961</v>
      </c>
      <c r="S29" s="6">
        <v>100</v>
      </c>
      <c r="T29" s="39">
        <f t="shared" si="2"/>
        <v>0.78642375168690959</v>
      </c>
      <c r="U29" s="58" t="str">
        <f t="shared" si="3"/>
        <v>Победитель</v>
      </c>
    </row>
    <row r="30" spans="1:22" x14ac:dyDescent="0.3">
      <c r="A30" s="6">
        <v>25</v>
      </c>
      <c r="B30" s="6" t="s">
        <v>219</v>
      </c>
      <c r="C30" s="6" t="s">
        <v>134</v>
      </c>
      <c r="D30" s="6" t="s">
        <v>44</v>
      </c>
      <c r="E30" s="36" t="str">
        <f t="shared" si="4"/>
        <v>Н</v>
      </c>
      <c r="F30" s="36" t="str">
        <f t="shared" si="5"/>
        <v>Н</v>
      </c>
      <c r="G30" s="36" t="str">
        <f t="shared" si="6"/>
        <v>А</v>
      </c>
      <c r="H30" s="6">
        <v>763282</v>
      </c>
      <c r="I30" s="24">
        <v>7</v>
      </c>
      <c r="J30" s="6" t="s">
        <v>220</v>
      </c>
      <c r="K30" s="2" t="s">
        <v>10</v>
      </c>
      <c r="L30" s="11">
        <v>26</v>
      </c>
      <c r="M30" s="55">
        <v>9.1228070175438596</v>
      </c>
      <c r="N30" s="11">
        <v>8</v>
      </c>
      <c r="O30" s="55">
        <v>32</v>
      </c>
      <c r="P30" s="25">
        <v>13.1</v>
      </c>
      <c r="Q30" s="55">
        <v>36.641221374045806</v>
      </c>
      <c r="R30" s="4">
        <f t="shared" si="1"/>
        <v>77.764028391589676</v>
      </c>
      <c r="S30" s="6">
        <v>100</v>
      </c>
      <c r="T30" s="39">
        <f t="shared" si="2"/>
        <v>0.77764028391589679</v>
      </c>
      <c r="U30" s="40" t="str">
        <f t="shared" si="3"/>
        <v>Победитель</v>
      </c>
    </row>
    <row r="31" spans="1:22" x14ac:dyDescent="0.3">
      <c r="A31" s="6">
        <v>26</v>
      </c>
      <c r="B31" s="6" t="s">
        <v>231</v>
      </c>
      <c r="C31" s="6" t="s">
        <v>164</v>
      </c>
      <c r="D31" s="6" t="s">
        <v>232</v>
      </c>
      <c r="E31" s="36" t="str">
        <f t="shared" si="4"/>
        <v>К</v>
      </c>
      <c r="F31" s="36" t="str">
        <f t="shared" si="5"/>
        <v>Н</v>
      </c>
      <c r="G31" s="36" t="str">
        <f t="shared" si="6"/>
        <v>В</v>
      </c>
      <c r="H31" s="6">
        <v>763282</v>
      </c>
      <c r="I31" s="24">
        <v>7</v>
      </c>
      <c r="J31" s="6" t="s">
        <v>233</v>
      </c>
      <c r="K31" s="2" t="s">
        <v>10</v>
      </c>
      <c r="L31" s="11">
        <v>27</v>
      </c>
      <c r="M31" s="55">
        <v>9.473684210526315</v>
      </c>
      <c r="N31" s="11">
        <v>8.3000000000000007</v>
      </c>
      <c r="O31" s="55">
        <v>33.200000000000003</v>
      </c>
      <c r="P31" s="25">
        <v>13.8</v>
      </c>
      <c r="Q31" s="55">
        <v>34.782608695652172</v>
      </c>
      <c r="R31" s="4">
        <f t="shared" si="1"/>
        <v>77.45629290617849</v>
      </c>
      <c r="S31" s="6">
        <v>100</v>
      </c>
      <c r="T31" s="39">
        <f t="shared" si="2"/>
        <v>0.77456292906178492</v>
      </c>
      <c r="U31" s="40" t="str">
        <f t="shared" si="3"/>
        <v>Победитель</v>
      </c>
    </row>
    <row r="32" spans="1:22" x14ac:dyDescent="0.3">
      <c r="A32" s="6">
        <v>27</v>
      </c>
      <c r="B32" s="6" t="s">
        <v>228</v>
      </c>
      <c r="C32" s="6" t="s">
        <v>229</v>
      </c>
      <c r="D32" s="6" t="s">
        <v>41</v>
      </c>
      <c r="E32" s="36" t="str">
        <f t="shared" si="4"/>
        <v>Г</v>
      </c>
      <c r="F32" s="36" t="str">
        <f t="shared" si="5"/>
        <v>Д</v>
      </c>
      <c r="G32" s="36" t="str">
        <f t="shared" si="6"/>
        <v>С</v>
      </c>
      <c r="H32" s="6">
        <v>763282</v>
      </c>
      <c r="I32" s="24">
        <v>7</v>
      </c>
      <c r="J32" s="6" t="s">
        <v>230</v>
      </c>
      <c r="K32" s="2" t="s">
        <v>10</v>
      </c>
      <c r="L32" s="11">
        <v>21</v>
      </c>
      <c r="M32" s="55">
        <v>7.3684210526315788</v>
      </c>
      <c r="N32" s="11">
        <v>8.4</v>
      </c>
      <c r="O32" s="55">
        <v>33.6</v>
      </c>
      <c r="P32" s="25">
        <v>13.2</v>
      </c>
      <c r="Q32" s="55">
        <v>36.363636363636367</v>
      </c>
      <c r="R32" s="4">
        <f t="shared" si="1"/>
        <v>77.332057416267958</v>
      </c>
      <c r="S32" s="6">
        <v>100</v>
      </c>
      <c r="T32" s="39">
        <f t="shared" si="2"/>
        <v>0.77332057416267963</v>
      </c>
      <c r="U32" s="40" t="str">
        <f t="shared" si="3"/>
        <v>Победитель</v>
      </c>
    </row>
    <row r="33" spans="1:21" x14ac:dyDescent="0.3">
      <c r="A33" s="6">
        <v>28</v>
      </c>
      <c r="B33" s="6" t="s">
        <v>415</v>
      </c>
      <c r="C33" s="6" t="s">
        <v>164</v>
      </c>
      <c r="D33" s="6" t="s">
        <v>41</v>
      </c>
      <c r="E33" s="36" t="str">
        <f t="shared" si="4"/>
        <v>К</v>
      </c>
      <c r="F33" s="36" t="str">
        <f t="shared" si="5"/>
        <v>Н</v>
      </c>
      <c r="G33" s="36" t="str">
        <f t="shared" si="6"/>
        <v>С</v>
      </c>
      <c r="H33" s="6">
        <v>760188</v>
      </c>
      <c r="I33" s="37">
        <v>8</v>
      </c>
      <c r="J33" s="6" t="s">
        <v>401</v>
      </c>
      <c r="K33" s="2" t="s">
        <v>10</v>
      </c>
      <c r="L33" s="38">
        <v>31</v>
      </c>
      <c r="M33" s="55">
        <f>IF(L33="-",0,IF(L33&gt;-20,20*L33/32))</f>
        <v>19.375</v>
      </c>
      <c r="N33" s="38">
        <v>7</v>
      </c>
      <c r="O33" s="55">
        <v>28</v>
      </c>
      <c r="P33" s="19">
        <v>21.8</v>
      </c>
      <c r="Q33" s="55">
        <v>29.908256880733944</v>
      </c>
      <c r="R33" s="4">
        <f t="shared" si="1"/>
        <v>77.283256880733944</v>
      </c>
      <c r="S33" s="6">
        <v>100</v>
      </c>
      <c r="T33" s="39">
        <f t="shared" si="2"/>
        <v>0.77283256880733942</v>
      </c>
      <c r="U33" s="40" t="str">
        <f t="shared" si="3"/>
        <v>Победитель</v>
      </c>
    </row>
    <row r="34" spans="1:21" x14ac:dyDescent="0.3">
      <c r="A34" s="6">
        <v>29</v>
      </c>
      <c r="B34" s="51" t="s">
        <v>60</v>
      </c>
      <c r="C34" s="51" t="s">
        <v>37</v>
      </c>
      <c r="D34" s="51" t="s">
        <v>61</v>
      </c>
      <c r="E34" s="36" t="str">
        <f t="shared" si="4"/>
        <v>Х</v>
      </c>
      <c r="F34" s="36" t="str">
        <f t="shared" si="5"/>
        <v>Е</v>
      </c>
      <c r="G34" s="36" t="str">
        <f t="shared" si="6"/>
        <v>А</v>
      </c>
      <c r="H34" s="8">
        <v>760184</v>
      </c>
      <c r="I34" s="24">
        <v>6</v>
      </c>
      <c r="J34" s="2" t="s">
        <v>98</v>
      </c>
      <c r="K34" s="2" t="s">
        <v>10</v>
      </c>
      <c r="L34" s="47">
        <v>26</v>
      </c>
      <c r="M34" s="55">
        <f>IF(L34="-",0,IF(L34&gt;-20,20*L34/32))</f>
        <v>16.25</v>
      </c>
      <c r="N34" s="47">
        <v>8.1</v>
      </c>
      <c r="O34" s="55">
        <f>IF(N34="-",0,IF(N34&gt;-40,40*N34/10))</f>
        <v>32.4</v>
      </c>
      <c r="P34" s="25">
        <v>19.600000000000001</v>
      </c>
      <c r="Q34" s="55">
        <v>28.571428571428569</v>
      </c>
      <c r="R34" s="4">
        <f t="shared" si="1"/>
        <v>77.221428571428561</v>
      </c>
      <c r="S34" s="6">
        <v>100</v>
      </c>
      <c r="T34" s="39">
        <f t="shared" si="2"/>
        <v>0.77221428571428563</v>
      </c>
      <c r="U34" s="40" t="str">
        <f t="shared" si="3"/>
        <v>Победитель</v>
      </c>
    </row>
    <row r="35" spans="1:21" x14ac:dyDescent="0.3">
      <c r="A35" s="6">
        <v>30</v>
      </c>
      <c r="B35" s="6" t="s">
        <v>284</v>
      </c>
      <c r="C35" s="6" t="s">
        <v>52</v>
      </c>
      <c r="D35" s="6" t="s">
        <v>44</v>
      </c>
      <c r="E35" s="36" t="str">
        <f t="shared" si="4"/>
        <v>Б</v>
      </c>
      <c r="F35" s="36" t="str">
        <f t="shared" si="5"/>
        <v>М</v>
      </c>
      <c r="G35" s="36" t="str">
        <f t="shared" si="6"/>
        <v>А</v>
      </c>
      <c r="H35" s="6">
        <v>760186</v>
      </c>
      <c r="I35" s="24">
        <v>7</v>
      </c>
      <c r="J35" s="10" t="s">
        <v>220</v>
      </c>
      <c r="K35" s="2" t="s">
        <v>10</v>
      </c>
      <c r="L35" s="11">
        <v>27</v>
      </c>
      <c r="M35" s="55">
        <v>15</v>
      </c>
      <c r="N35" s="11">
        <v>8</v>
      </c>
      <c r="O35" s="55">
        <v>32</v>
      </c>
      <c r="P35" s="25">
        <v>16.600000000000001</v>
      </c>
      <c r="Q35" s="55">
        <v>29.879518072289155</v>
      </c>
      <c r="R35" s="4">
        <f t="shared" si="1"/>
        <v>76.879518072289159</v>
      </c>
      <c r="S35" s="6">
        <v>100</v>
      </c>
      <c r="T35" s="39">
        <f t="shared" si="2"/>
        <v>0.76879518072289155</v>
      </c>
      <c r="U35" s="40" t="str">
        <f t="shared" si="3"/>
        <v>Победитель</v>
      </c>
    </row>
    <row r="36" spans="1:21" x14ac:dyDescent="0.3">
      <c r="A36" s="6">
        <v>31</v>
      </c>
      <c r="B36" s="6" t="s">
        <v>436</v>
      </c>
      <c r="C36" s="6" t="s">
        <v>349</v>
      </c>
      <c r="D36" s="6" t="s">
        <v>437</v>
      </c>
      <c r="E36" s="36" t="str">
        <f t="shared" si="4"/>
        <v>Ж</v>
      </c>
      <c r="F36" s="36" t="str">
        <f t="shared" si="5"/>
        <v>Т</v>
      </c>
      <c r="G36" s="36" t="str">
        <f t="shared" si="6"/>
        <v>Э</v>
      </c>
      <c r="H36" s="6">
        <v>760245</v>
      </c>
      <c r="I36" s="24">
        <v>8</v>
      </c>
      <c r="J36" s="6" t="s">
        <v>238</v>
      </c>
      <c r="K36" s="2" t="s">
        <v>10</v>
      </c>
      <c r="L36" s="11">
        <v>23</v>
      </c>
      <c r="M36" s="55">
        <v>14.375</v>
      </c>
      <c r="N36" s="11">
        <v>8.5</v>
      </c>
      <c r="O36" s="55">
        <v>34</v>
      </c>
      <c r="P36" s="25">
        <v>22.1</v>
      </c>
      <c r="Q36" s="55">
        <v>28.41628959276018</v>
      </c>
      <c r="R36" s="4">
        <f t="shared" si="1"/>
        <v>76.79128959276018</v>
      </c>
      <c r="S36" s="6">
        <v>100</v>
      </c>
      <c r="T36" s="39">
        <f t="shared" si="2"/>
        <v>0.76791289592760181</v>
      </c>
      <c r="U36" s="40" t="str">
        <f t="shared" si="3"/>
        <v>Победитель</v>
      </c>
    </row>
    <row r="37" spans="1:21" x14ac:dyDescent="0.3">
      <c r="A37" s="6">
        <v>32</v>
      </c>
      <c r="B37" s="6" t="s">
        <v>293</v>
      </c>
      <c r="C37" s="6" t="s">
        <v>34</v>
      </c>
      <c r="D37" s="6" t="s">
        <v>294</v>
      </c>
      <c r="E37" s="36" t="str">
        <f t="shared" si="4"/>
        <v>Т</v>
      </c>
      <c r="F37" s="36" t="str">
        <f t="shared" si="5"/>
        <v>И</v>
      </c>
      <c r="G37" s="36" t="str">
        <f t="shared" si="6"/>
        <v>И</v>
      </c>
      <c r="H37" s="6">
        <v>760186</v>
      </c>
      <c r="I37" s="24">
        <v>8</v>
      </c>
      <c r="J37" s="10" t="s">
        <v>250</v>
      </c>
      <c r="K37" s="2" t="s">
        <v>10</v>
      </c>
      <c r="L37" s="11">
        <v>23</v>
      </c>
      <c r="M37" s="55">
        <v>12.7</v>
      </c>
      <c r="N37" s="11">
        <v>6</v>
      </c>
      <c r="O37" s="55">
        <v>24</v>
      </c>
      <c r="P37" s="25">
        <v>12.6</v>
      </c>
      <c r="Q37" s="55">
        <v>39.365079365079367</v>
      </c>
      <c r="R37" s="4">
        <f t="shared" si="1"/>
        <v>76.06507936507937</v>
      </c>
      <c r="S37" s="6">
        <v>100</v>
      </c>
      <c r="T37" s="39">
        <f t="shared" si="2"/>
        <v>0.76065079365079369</v>
      </c>
      <c r="U37" s="40" t="str">
        <f t="shared" si="3"/>
        <v>Победитель</v>
      </c>
    </row>
    <row r="38" spans="1:21" x14ac:dyDescent="0.3">
      <c r="A38" s="6">
        <v>33</v>
      </c>
      <c r="B38" s="6" t="s">
        <v>216</v>
      </c>
      <c r="C38" s="6" t="s">
        <v>68</v>
      </c>
      <c r="D38" s="6" t="s">
        <v>217</v>
      </c>
      <c r="E38" s="36" t="str">
        <f t="shared" si="4"/>
        <v>К</v>
      </c>
      <c r="F38" s="36" t="str">
        <f t="shared" si="5"/>
        <v>А</v>
      </c>
      <c r="G38" s="36" t="str">
        <f t="shared" si="6"/>
        <v>М</v>
      </c>
      <c r="H38" s="6">
        <v>763282</v>
      </c>
      <c r="I38" s="24">
        <v>7</v>
      </c>
      <c r="J38" s="6" t="s">
        <v>218</v>
      </c>
      <c r="K38" s="2" t="s">
        <v>10</v>
      </c>
      <c r="L38" s="11">
        <v>29</v>
      </c>
      <c r="M38" s="55">
        <v>10.175438596491228</v>
      </c>
      <c r="N38" s="11">
        <v>8.1</v>
      </c>
      <c r="O38" s="55">
        <v>32.4</v>
      </c>
      <c r="P38" s="25">
        <v>14.5</v>
      </c>
      <c r="Q38" s="55">
        <v>33.103448275862071</v>
      </c>
      <c r="R38" s="4">
        <f t="shared" ref="R38:R69" si="7">M38+O38+Q38</f>
        <v>75.678886872353303</v>
      </c>
      <c r="S38" s="6">
        <v>100</v>
      </c>
      <c r="T38" s="39">
        <f t="shared" ref="T38:T69" si="8">R38/S38</f>
        <v>0.75678886872353301</v>
      </c>
      <c r="U38" s="40" t="str">
        <f t="shared" si="3"/>
        <v>Победитель</v>
      </c>
    </row>
    <row r="39" spans="1:21" x14ac:dyDescent="0.3">
      <c r="A39" s="6">
        <v>34</v>
      </c>
      <c r="B39" s="6" t="s">
        <v>246</v>
      </c>
      <c r="C39" s="6" t="s">
        <v>52</v>
      </c>
      <c r="D39" s="6" t="s">
        <v>23</v>
      </c>
      <c r="E39" s="36" t="str">
        <f t="shared" si="4"/>
        <v>С</v>
      </c>
      <c r="F39" s="36" t="str">
        <f t="shared" si="5"/>
        <v>М</v>
      </c>
      <c r="G39" s="36" t="str">
        <f t="shared" si="6"/>
        <v>А</v>
      </c>
      <c r="H39" s="6">
        <v>764209</v>
      </c>
      <c r="I39" s="24">
        <v>7</v>
      </c>
      <c r="J39" s="6" t="s">
        <v>102</v>
      </c>
      <c r="K39" s="2" t="s">
        <v>10</v>
      </c>
      <c r="L39" s="11">
        <v>14</v>
      </c>
      <c r="M39" s="55">
        <f>IF(L39="-",0,IF(L39&gt;-20,20*L39/32))</f>
        <v>8.75</v>
      </c>
      <c r="N39" s="22" t="s">
        <v>625</v>
      </c>
      <c r="O39" s="55">
        <v>36</v>
      </c>
      <c r="P39" s="25">
        <v>14.3</v>
      </c>
      <c r="Q39" s="55">
        <v>30.769230769230766</v>
      </c>
      <c r="R39" s="4">
        <f t="shared" si="7"/>
        <v>75.519230769230774</v>
      </c>
      <c r="S39" s="6">
        <v>100</v>
      </c>
      <c r="T39" s="39">
        <f t="shared" si="8"/>
        <v>0.75519230769230772</v>
      </c>
      <c r="U39" s="40" t="s">
        <v>821</v>
      </c>
    </row>
    <row r="40" spans="1:21" x14ac:dyDescent="0.3">
      <c r="A40" s="6">
        <v>35</v>
      </c>
      <c r="B40" s="51" t="s">
        <v>78</v>
      </c>
      <c r="C40" s="51" t="s">
        <v>79</v>
      </c>
      <c r="D40" s="51" t="s">
        <v>80</v>
      </c>
      <c r="E40" s="36" t="str">
        <f t="shared" si="4"/>
        <v>К</v>
      </c>
      <c r="F40" s="36" t="str">
        <f t="shared" si="5"/>
        <v>Д</v>
      </c>
      <c r="G40" s="36" t="str">
        <f t="shared" si="6"/>
        <v>Х</v>
      </c>
      <c r="H40" s="8">
        <v>760184</v>
      </c>
      <c r="I40" s="24">
        <v>6</v>
      </c>
      <c r="J40" s="8" t="s">
        <v>99</v>
      </c>
      <c r="K40" s="2" t="s">
        <v>10</v>
      </c>
      <c r="L40" s="47">
        <v>21</v>
      </c>
      <c r="M40" s="55">
        <f>IF(L40="-",0,IF(L40&gt;-20,20*L40/32))</f>
        <v>13.125</v>
      </c>
      <c r="N40" s="47">
        <v>8.1999999999999993</v>
      </c>
      <c r="O40" s="55">
        <f>IF(N40="-",0,IF(N40&gt;-40,40*N40/10))</f>
        <v>32.799999999999997</v>
      </c>
      <c r="P40" s="25">
        <v>19</v>
      </c>
      <c r="Q40" s="55">
        <v>29.473684210526315</v>
      </c>
      <c r="R40" s="4">
        <f t="shared" si="7"/>
        <v>75.398684210526312</v>
      </c>
      <c r="S40" s="6">
        <v>100</v>
      </c>
      <c r="T40" s="39">
        <f t="shared" si="8"/>
        <v>0.75398684210526312</v>
      </c>
      <c r="U40" s="40" t="s">
        <v>821</v>
      </c>
    </row>
    <row r="41" spans="1:21" x14ac:dyDescent="0.3">
      <c r="A41" s="6">
        <v>36</v>
      </c>
      <c r="B41" s="6" t="s">
        <v>492</v>
      </c>
      <c r="C41" s="6" t="s">
        <v>282</v>
      </c>
      <c r="D41" s="6" t="s">
        <v>23</v>
      </c>
      <c r="E41" s="36" t="str">
        <f t="shared" si="4"/>
        <v>Б</v>
      </c>
      <c r="F41" s="36" t="str">
        <f t="shared" si="5"/>
        <v>В</v>
      </c>
      <c r="G41" s="36" t="str">
        <f t="shared" si="6"/>
        <v>А</v>
      </c>
      <c r="H41" s="6">
        <v>760244</v>
      </c>
      <c r="I41" s="24">
        <v>7</v>
      </c>
      <c r="J41" s="6" t="s">
        <v>493</v>
      </c>
      <c r="K41" s="2" t="s">
        <v>10</v>
      </c>
      <c r="L41" s="11">
        <v>27</v>
      </c>
      <c r="M41" s="55">
        <v>9.473684210526315</v>
      </c>
      <c r="N41" s="11">
        <v>7.7</v>
      </c>
      <c r="O41" s="55">
        <v>30.8</v>
      </c>
      <c r="P41" s="25">
        <v>16</v>
      </c>
      <c r="Q41" s="55">
        <v>35</v>
      </c>
      <c r="R41" s="4">
        <f t="shared" si="7"/>
        <v>75.273684210526312</v>
      </c>
      <c r="S41" s="6">
        <v>100</v>
      </c>
      <c r="T41" s="39">
        <f t="shared" si="8"/>
        <v>0.75273684210526315</v>
      </c>
      <c r="U41" s="40" t="s">
        <v>821</v>
      </c>
    </row>
    <row r="42" spans="1:21" x14ac:dyDescent="0.3">
      <c r="A42" s="6">
        <v>37</v>
      </c>
      <c r="B42" s="6" t="s">
        <v>350</v>
      </c>
      <c r="C42" s="6" t="s">
        <v>45</v>
      </c>
      <c r="D42" s="6" t="s">
        <v>38</v>
      </c>
      <c r="E42" s="36" t="str">
        <f t="shared" si="4"/>
        <v>Ч</v>
      </c>
      <c r="F42" s="36" t="str">
        <f t="shared" si="5"/>
        <v>Д</v>
      </c>
      <c r="G42" s="36" t="str">
        <f t="shared" si="6"/>
        <v>П</v>
      </c>
      <c r="H42" s="6">
        <v>764209</v>
      </c>
      <c r="I42" s="24">
        <v>7</v>
      </c>
      <c r="J42" s="6" t="s">
        <v>351</v>
      </c>
      <c r="K42" s="2" t="s">
        <v>10</v>
      </c>
      <c r="L42" s="11">
        <v>18</v>
      </c>
      <c r="M42" s="55">
        <f>IF(L42="-",0,IF(L42&gt;-20,20*L42/32))</f>
        <v>11.25</v>
      </c>
      <c r="N42" s="22" t="s">
        <v>627</v>
      </c>
      <c r="O42" s="55">
        <v>32</v>
      </c>
      <c r="P42" s="25">
        <v>13.8</v>
      </c>
      <c r="Q42" s="55">
        <v>31.884057971014492</v>
      </c>
      <c r="R42" s="4">
        <f t="shared" si="7"/>
        <v>75.134057971014499</v>
      </c>
      <c r="S42" s="6">
        <v>100</v>
      </c>
      <c r="T42" s="39">
        <f t="shared" si="8"/>
        <v>0.75134057971014501</v>
      </c>
      <c r="U42" s="40" t="s">
        <v>821</v>
      </c>
    </row>
    <row r="43" spans="1:21" x14ac:dyDescent="0.3">
      <c r="A43" s="6">
        <v>38</v>
      </c>
      <c r="B43" s="6" t="s">
        <v>180</v>
      </c>
      <c r="C43" s="6" t="s">
        <v>161</v>
      </c>
      <c r="D43" s="6" t="s">
        <v>23</v>
      </c>
      <c r="E43" s="36" t="str">
        <f t="shared" si="4"/>
        <v>П</v>
      </c>
      <c r="F43" s="36" t="str">
        <f t="shared" si="5"/>
        <v>А</v>
      </c>
      <c r="G43" s="36" t="str">
        <f t="shared" si="6"/>
        <v>А</v>
      </c>
      <c r="H43" s="6">
        <v>763282</v>
      </c>
      <c r="I43" s="24">
        <v>8</v>
      </c>
      <c r="J43" s="6" t="s">
        <v>248</v>
      </c>
      <c r="K43" s="2" t="s">
        <v>10</v>
      </c>
      <c r="L43" s="11">
        <v>19</v>
      </c>
      <c r="M43" s="55">
        <v>6.666666666666667</v>
      </c>
      <c r="N43" s="11">
        <v>8.3000000000000007</v>
      </c>
      <c r="O43" s="55">
        <v>33.200000000000003</v>
      </c>
      <c r="P43" s="25">
        <v>13.7</v>
      </c>
      <c r="Q43" s="55">
        <v>35.036496350364963</v>
      </c>
      <c r="R43" s="4">
        <f t="shared" si="7"/>
        <v>74.90316301703163</v>
      </c>
      <c r="S43" s="6">
        <v>100</v>
      </c>
      <c r="T43" s="39">
        <f t="shared" si="8"/>
        <v>0.74903163017031626</v>
      </c>
      <c r="U43" s="40" t="s">
        <v>821</v>
      </c>
    </row>
    <row r="44" spans="1:21" x14ac:dyDescent="0.3">
      <c r="A44" s="6">
        <v>39</v>
      </c>
      <c r="B44" s="6" t="s">
        <v>360</v>
      </c>
      <c r="C44" s="6" t="s">
        <v>361</v>
      </c>
      <c r="D44" s="6" t="s">
        <v>44</v>
      </c>
      <c r="E44" s="36" t="str">
        <f t="shared" si="4"/>
        <v>Б</v>
      </c>
      <c r="F44" s="36" t="str">
        <f t="shared" si="5"/>
        <v>К</v>
      </c>
      <c r="G44" s="36" t="str">
        <f t="shared" si="6"/>
        <v>А</v>
      </c>
      <c r="H44" s="6">
        <v>764209</v>
      </c>
      <c r="I44" s="24">
        <v>7</v>
      </c>
      <c r="J44" s="6" t="s">
        <v>101</v>
      </c>
      <c r="K44" s="2" t="s">
        <v>10</v>
      </c>
      <c r="L44" s="11">
        <v>18</v>
      </c>
      <c r="M44" s="55">
        <f>IF(L44="-",0,IF(L44&gt;-20,20*L44/32))</f>
        <v>11.25</v>
      </c>
      <c r="N44" s="22" t="s">
        <v>628</v>
      </c>
      <c r="O44" s="55">
        <v>28</v>
      </c>
      <c r="P44" s="25">
        <v>12.4</v>
      </c>
      <c r="Q44" s="55">
        <v>35.483870967741936</v>
      </c>
      <c r="R44" s="4">
        <f t="shared" si="7"/>
        <v>74.733870967741936</v>
      </c>
      <c r="S44" s="6">
        <v>100</v>
      </c>
      <c r="T44" s="39">
        <f t="shared" si="8"/>
        <v>0.74733870967741933</v>
      </c>
      <c r="U44" s="40" t="s">
        <v>821</v>
      </c>
    </row>
    <row r="45" spans="1:21" x14ac:dyDescent="0.3">
      <c r="A45" s="6">
        <v>40</v>
      </c>
      <c r="B45" s="6" t="s">
        <v>464</v>
      </c>
      <c r="C45" s="6" t="s">
        <v>465</v>
      </c>
      <c r="D45" s="6" t="s">
        <v>41</v>
      </c>
      <c r="E45" s="36" t="str">
        <f t="shared" si="4"/>
        <v>П</v>
      </c>
      <c r="F45" s="36" t="str">
        <f t="shared" si="5"/>
        <v>А</v>
      </c>
      <c r="G45" s="36" t="str">
        <f t="shared" si="6"/>
        <v>С</v>
      </c>
      <c r="H45" s="6">
        <v>763108</v>
      </c>
      <c r="I45" s="24">
        <v>8</v>
      </c>
      <c r="J45" s="6" t="s">
        <v>401</v>
      </c>
      <c r="K45" s="2" t="s">
        <v>10</v>
      </c>
      <c r="L45" s="11">
        <v>12</v>
      </c>
      <c r="M45" s="55">
        <v>6.666666666666667</v>
      </c>
      <c r="N45" s="11">
        <v>7</v>
      </c>
      <c r="O45" s="55">
        <v>28</v>
      </c>
      <c r="P45" s="25">
        <v>34</v>
      </c>
      <c r="Q45" s="55">
        <v>40</v>
      </c>
      <c r="R45" s="4">
        <f t="shared" si="7"/>
        <v>74.666666666666657</v>
      </c>
      <c r="S45" s="6">
        <v>100</v>
      </c>
      <c r="T45" s="39">
        <f t="shared" si="8"/>
        <v>0.74666666666666659</v>
      </c>
      <c r="U45" s="40" t="s">
        <v>821</v>
      </c>
    </row>
    <row r="46" spans="1:21" x14ac:dyDescent="0.3">
      <c r="A46" s="6">
        <v>41</v>
      </c>
      <c r="B46" s="6" t="s">
        <v>225</v>
      </c>
      <c r="C46" s="6" t="s">
        <v>22</v>
      </c>
      <c r="D46" s="6" t="s">
        <v>226</v>
      </c>
      <c r="E46" s="36" t="str">
        <f t="shared" si="4"/>
        <v>Н</v>
      </c>
      <c r="F46" s="36" t="str">
        <f t="shared" si="5"/>
        <v>А</v>
      </c>
      <c r="G46" s="36" t="str">
        <f t="shared" si="6"/>
        <v>К</v>
      </c>
      <c r="H46" s="6">
        <v>763282</v>
      </c>
      <c r="I46" s="24">
        <v>7</v>
      </c>
      <c r="J46" s="6" t="s">
        <v>227</v>
      </c>
      <c r="K46" s="2" t="s">
        <v>10</v>
      </c>
      <c r="L46" s="11">
        <v>18</v>
      </c>
      <c r="M46" s="55">
        <v>6.3157894736842106</v>
      </c>
      <c r="N46" s="11">
        <v>8.3000000000000007</v>
      </c>
      <c r="O46" s="55">
        <v>33.200000000000003</v>
      </c>
      <c r="P46" s="25">
        <v>13.8</v>
      </c>
      <c r="Q46" s="55">
        <v>34.782608695652172</v>
      </c>
      <c r="R46" s="4">
        <f t="shared" si="7"/>
        <v>74.298398169336394</v>
      </c>
      <c r="S46" s="6">
        <v>100</v>
      </c>
      <c r="T46" s="39">
        <f t="shared" si="8"/>
        <v>0.74298398169336399</v>
      </c>
      <c r="U46" s="40" t="s">
        <v>821</v>
      </c>
    </row>
    <row r="47" spans="1:21" x14ac:dyDescent="0.3">
      <c r="A47" s="6">
        <v>42</v>
      </c>
      <c r="B47" s="6" t="s">
        <v>301</v>
      </c>
      <c r="C47" s="6" t="s">
        <v>302</v>
      </c>
      <c r="D47" s="6" t="s">
        <v>48</v>
      </c>
      <c r="E47" s="36" t="str">
        <f t="shared" si="4"/>
        <v>Д</v>
      </c>
      <c r="F47" s="36" t="str">
        <f t="shared" si="5"/>
        <v>А</v>
      </c>
      <c r="G47" s="36" t="str">
        <f t="shared" si="6"/>
        <v>В</v>
      </c>
      <c r="H47" s="6">
        <v>760186</v>
      </c>
      <c r="I47" s="24">
        <v>8</v>
      </c>
      <c r="J47" s="10" t="s">
        <v>603</v>
      </c>
      <c r="K47" s="2" t="s">
        <v>10</v>
      </c>
      <c r="L47" s="11">
        <v>23</v>
      </c>
      <c r="M47" s="55">
        <v>12.7</v>
      </c>
      <c r="N47" s="11">
        <v>6</v>
      </c>
      <c r="O47" s="55">
        <v>24</v>
      </c>
      <c r="P47" s="25">
        <v>13.2</v>
      </c>
      <c r="Q47" s="55">
        <v>37.575757575757578</v>
      </c>
      <c r="R47" s="4">
        <f t="shared" si="7"/>
        <v>74.275757575757581</v>
      </c>
      <c r="S47" s="6">
        <v>100</v>
      </c>
      <c r="T47" s="39">
        <f t="shared" si="8"/>
        <v>0.74275757575757584</v>
      </c>
      <c r="U47" s="40" t="s">
        <v>821</v>
      </c>
    </row>
    <row r="48" spans="1:21" x14ac:dyDescent="0.3">
      <c r="A48" s="6">
        <v>43</v>
      </c>
      <c r="B48" s="6" t="s">
        <v>354</v>
      </c>
      <c r="C48" s="6" t="s">
        <v>70</v>
      </c>
      <c r="D48" s="6" t="s">
        <v>44</v>
      </c>
      <c r="E48" s="36" t="str">
        <f t="shared" si="4"/>
        <v>П</v>
      </c>
      <c r="F48" s="36" t="str">
        <f t="shared" si="5"/>
        <v>А</v>
      </c>
      <c r="G48" s="36" t="str">
        <f t="shared" si="6"/>
        <v>А</v>
      </c>
      <c r="H48" s="6">
        <v>764209</v>
      </c>
      <c r="I48" s="24">
        <v>7</v>
      </c>
      <c r="J48" s="6" t="s">
        <v>124</v>
      </c>
      <c r="K48" s="2" t="s">
        <v>10</v>
      </c>
      <c r="L48" s="11">
        <v>19</v>
      </c>
      <c r="M48" s="55">
        <f>IF(L48="-",0,IF(L48&gt;-20,20*L48/32))</f>
        <v>11.875</v>
      </c>
      <c r="N48" s="22" t="s">
        <v>629</v>
      </c>
      <c r="O48" s="55">
        <v>30</v>
      </c>
      <c r="P48" s="25">
        <v>13.6</v>
      </c>
      <c r="Q48" s="55">
        <v>32.352941176470587</v>
      </c>
      <c r="R48" s="4">
        <f t="shared" si="7"/>
        <v>74.22794117647058</v>
      </c>
      <c r="S48" s="6">
        <v>100</v>
      </c>
      <c r="T48" s="39">
        <f t="shared" si="8"/>
        <v>0.7422794117647058</v>
      </c>
      <c r="U48" s="40" t="s">
        <v>821</v>
      </c>
    </row>
    <row r="49" spans="1:21" x14ac:dyDescent="0.3">
      <c r="A49" s="6">
        <v>44</v>
      </c>
      <c r="B49" s="6" t="s">
        <v>362</v>
      </c>
      <c r="C49" s="6" t="s">
        <v>363</v>
      </c>
      <c r="D49" s="6" t="s">
        <v>62</v>
      </c>
      <c r="E49" s="36" t="str">
        <f t="shared" si="4"/>
        <v>О</v>
      </c>
      <c r="F49" s="36" t="str">
        <f t="shared" si="5"/>
        <v>Л</v>
      </c>
      <c r="G49" s="36" t="str">
        <f t="shared" si="6"/>
        <v>А</v>
      </c>
      <c r="H49" s="6">
        <v>764209</v>
      </c>
      <c r="I49" s="24">
        <v>7</v>
      </c>
      <c r="J49" s="6" t="s">
        <v>104</v>
      </c>
      <c r="K49" s="2" t="s">
        <v>10</v>
      </c>
      <c r="L49" s="11">
        <v>19</v>
      </c>
      <c r="M49" s="55">
        <f>IF(L49="-",0,IF(L49&gt;-20,20*L49/32))</f>
        <v>11.875</v>
      </c>
      <c r="N49" s="22" t="s">
        <v>629</v>
      </c>
      <c r="O49" s="55">
        <v>30</v>
      </c>
      <c r="P49" s="25">
        <v>13.6</v>
      </c>
      <c r="Q49" s="55">
        <v>32.352941176470587</v>
      </c>
      <c r="R49" s="4">
        <f t="shared" si="7"/>
        <v>74.22794117647058</v>
      </c>
      <c r="S49" s="6">
        <v>100</v>
      </c>
      <c r="T49" s="39">
        <f t="shared" si="8"/>
        <v>0.7422794117647058</v>
      </c>
      <c r="U49" s="40" t="s">
        <v>821</v>
      </c>
    </row>
    <row r="50" spans="1:21" x14ac:dyDescent="0.3">
      <c r="A50" s="6">
        <v>45</v>
      </c>
      <c r="B50" s="6" t="s">
        <v>92</v>
      </c>
      <c r="C50" s="6" t="s">
        <v>93</v>
      </c>
      <c r="D50" s="6" t="s">
        <v>35</v>
      </c>
      <c r="E50" s="36" t="str">
        <f t="shared" si="4"/>
        <v>Л</v>
      </c>
      <c r="F50" s="36" t="str">
        <f t="shared" si="5"/>
        <v>К</v>
      </c>
      <c r="G50" s="36" t="str">
        <f t="shared" si="6"/>
        <v>Е</v>
      </c>
      <c r="H50" s="8">
        <v>760184</v>
      </c>
      <c r="I50" s="24">
        <v>8</v>
      </c>
      <c r="J50" s="2" t="s">
        <v>105</v>
      </c>
      <c r="K50" s="2" t="s">
        <v>10</v>
      </c>
      <c r="L50" s="47">
        <v>25</v>
      </c>
      <c r="M50" s="55">
        <f>IF(L50="-",0,IF(L50&gt;-20,20*L50/32))</f>
        <v>15.625</v>
      </c>
      <c r="N50" s="47">
        <v>7.2</v>
      </c>
      <c r="O50" s="55">
        <f>IF(N50="-",0,IF(N50&gt;-40,40*N50/10))</f>
        <v>28.8</v>
      </c>
      <c r="P50" s="25">
        <v>19</v>
      </c>
      <c r="Q50" s="55">
        <v>29.473684210526315</v>
      </c>
      <c r="R50" s="4">
        <f t="shared" si="7"/>
        <v>73.898684210526312</v>
      </c>
      <c r="S50" s="6">
        <v>100</v>
      </c>
      <c r="T50" s="39">
        <f t="shared" si="8"/>
        <v>0.73898684210526311</v>
      </c>
      <c r="U50" s="40" t="s">
        <v>821</v>
      </c>
    </row>
    <row r="51" spans="1:21" x14ac:dyDescent="0.3">
      <c r="A51" s="6">
        <v>46</v>
      </c>
      <c r="B51" s="6" t="s">
        <v>213</v>
      </c>
      <c r="C51" s="6" t="s">
        <v>164</v>
      </c>
      <c r="D51" s="6" t="s">
        <v>214</v>
      </c>
      <c r="E51" s="36" t="str">
        <f t="shared" si="4"/>
        <v>Х</v>
      </c>
      <c r="F51" s="36" t="str">
        <f t="shared" si="5"/>
        <v>Н</v>
      </c>
      <c r="G51" s="36" t="str">
        <f t="shared" si="6"/>
        <v>В</v>
      </c>
      <c r="H51" s="6">
        <v>763282</v>
      </c>
      <c r="I51" s="24">
        <v>7</v>
      </c>
      <c r="J51" s="6" t="s">
        <v>215</v>
      </c>
      <c r="K51" s="2" t="s">
        <v>10</v>
      </c>
      <c r="L51" s="11">
        <v>30</v>
      </c>
      <c r="M51" s="55">
        <v>10.526315789473685</v>
      </c>
      <c r="N51" s="11">
        <v>8.1</v>
      </c>
      <c r="O51" s="55">
        <v>32.4</v>
      </c>
      <c r="P51" s="25">
        <v>15.7</v>
      </c>
      <c r="Q51" s="55">
        <v>30.573248407643312</v>
      </c>
      <c r="R51" s="4">
        <f t="shared" si="7"/>
        <v>73.499564197116996</v>
      </c>
      <c r="S51" s="6">
        <v>100</v>
      </c>
      <c r="T51" s="39">
        <f t="shared" si="8"/>
        <v>0.73499564197116996</v>
      </c>
      <c r="U51" s="40" t="s">
        <v>821</v>
      </c>
    </row>
    <row r="52" spans="1:21" x14ac:dyDescent="0.3">
      <c r="A52" s="6">
        <v>47</v>
      </c>
      <c r="B52" s="6" t="s">
        <v>494</v>
      </c>
      <c r="C52" s="6" t="s">
        <v>34</v>
      </c>
      <c r="D52" s="6" t="s">
        <v>346</v>
      </c>
      <c r="E52" s="36" t="str">
        <f t="shared" si="4"/>
        <v>Н</v>
      </c>
      <c r="F52" s="36" t="str">
        <f t="shared" si="5"/>
        <v>И</v>
      </c>
      <c r="G52" s="36" t="str">
        <f t="shared" si="6"/>
        <v>В</v>
      </c>
      <c r="H52" s="6">
        <v>760244</v>
      </c>
      <c r="I52" s="24">
        <v>7</v>
      </c>
      <c r="J52" s="6" t="s">
        <v>495</v>
      </c>
      <c r="K52" s="2" t="s">
        <v>10</v>
      </c>
      <c r="L52" s="11">
        <v>24</v>
      </c>
      <c r="M52" s="55">
        <v>8.4210526315789469</v>
      </c>
      <c r="N52" s="11">
        <v>8</v>
      </c>
      <c r="O52" s="55">
        <v>32</v>
      </c>
      <c r="P52" s="25">
        <v>17</v>
      </c>
      <c r="Q52" s="55">
        <v>32.941176470588232</v>
      </c>
      <c r="R52" s="4">
        <f t="shared" si="7"/>
        <v>73.362229102167177</v>
      </c>
      <c r="S52" s="6">
        <v>100</v>
      </c>
      <c r="T52" s="39">
        <f t="shared" si="8"/>
        <v>0.73362229102167176</v>
      </c>
      <c r="U52" s="40" t="s">
        <v>821</v>
      </c>
    </row>
    <row r="53" spans="1:21" x14ac:dyDescent="0.3">
      <c r="A53" s="6">
        <v>48</v>
      </c>
      <c r="B53" s="51" t="s">
        <v>75</v>
      </c>
      <c r="C53" s="51" t="s">
        <v>76</v>
      </c>
      <c r="D53" s="51" t="s">
        <v>44</v>
      </c>
      <c r="E53" s="36" t="str">
        <f t="shared" si="4"/>
        <v>С</v>
      </c>
      <c r="F53" s="36" t="str">
        <f t="shared" si="5"/>
        <v>Т</v>
      </c>
      <c r="G53" s="36" t="str">
        <f t="shared" si="6"/>
        <v>А</v>
      </c>
      <c r="H53" s="8">
        <v>760184</v>
      </c>
      <c r="I53" s="37">
        <v>6</v>
      </c>
      <c r="J53" s="9" t="s">
        <v>96</v>
      </c>
      <c r="K53" s="2" t="s">
        <v>10</v>
      </c>
      <c r="L53" s="47">
        <v>11</v>
      </c>
      <c r="M53" s="55">
        <f>IF(L53="-",0,IF(L53&gt;-20,20*L53/36))</f>
        <v>6.1111111111111107</v>
      </c>
      <c r="N53" s="47">
        <v>8</v>
      </c>
      <c r="O53" s="55">
        <f>IF(N53="-",0,IF(N53&gt;-40,40*N53/10))</f>
        <v>32</v>
      </c>
      <c r="P53" s="25">
        <v>16</v>
      </c>
      <c r="Q53" s="55">
        <v>35</v>
      </c>
      <c r="R53" s="4">
        <f t="shared" si="7"/>
        <v>73.111111111111114</v>
      </c>
      <c r="S53" s="6">
        <v>100</v>
      </c>
      <c r="T53" s="39">
        <f t="shared" si="8"/>
        <v>0.73111111111111116</v>
      </c>
      <c r="U53" s="40" t="s">
        <v>821</v>
      </c>
    </row>
    <row r="54" spans="1:21" x14ac:dyDescent="0.3">
      <c r="A54" s="6">
        <v>49</v>
      </c>
      <c r="B54" s="6" t="s">
        <v>249</v>
      </c>
      <c r="C54" s="6" t="s">
        <v>22</v>
      </c>
      <c r="D54" s="6" t="s">
        <v>35</v>
      </c>
      <c r="E54" s="36" t="str">
        <f t="shared" si="4"/>
        <v>С</v>
      </c>
      <c r="F54" s="36" t="str">
        <f t="shared" si="5"/>
        <v>А</v>
      </c>
      <c r="G54" s="36" t="str">
        <f t="shared" si="6"/>
        <v>Е</v>
      </c>
      <c r="H54" s="6">
        <v>763282</v>
      </c>
      <c r="I54" s="24">
        <v>8</v>
      </c>
      <c r="J54" s="6" t="s">
        <v>250</v>
      </c>
      <c r="K54" s="2" t="s">
        <v>10</v>
      </c>
      <c r="L54" s="11">
        <v>19</v>
      </c>
      <c r="M54" s="55">
        <v>6.666666666666667</v>
      </c>
      <c r="N54" s="11">
        <v>8.1</v>
      </c>
      <c r="O54" s="55">
        <v>32.4</v>
      </c>
      <c r="P54" s="25">
        <v>14.2</v>
      </c>
      <c r="Q54" s="55">
        <v>33.802816901408455</v>
      </c>
      <c r="R54" s="4">
        <f t="shared" si="7"/>
        <v>72.869483568075111</v>
      </c>
      <c r="S54" s="6">
        <v>100</v>
      </c>
      <c r="T54" s="39">
        <f t="shared" si="8"/>
        <v>0.72869483568075111</v>
      </c>
      <c r="U54" s="40" t="s">
        <v>821</v>
      </c>
    </row>
    <row r="55" spans="1:21" x14ac:dyDescent="0.3">
      <c r="A55" s="6">
        <v>50</v>
      </c>
      <c r="B55" s="6" t="s">
        <v>244</v>
      </c>
      <c r="C55" s="6" t="s">
        <v>34</v>
      </c>
      <c r="D55" s="6" t="s">
        <v>41</v>
      </c>
      <c r="E55" s="36" t="str">
        <f t="shared" si="4"/>
        <v>В</v>
      </c>
      <c r="F55" s="36" t="str">
        <f t="shared" si="5"/>
        <v>И</v>
      </c>
      <c r="G55" s="36" t="str">
        <f t="shared" si="6"/>
        <v>С</v>
      </c>
      <c r="H55" s="6">
        <v>763282</v>
      </c>
      <c r="I55" s="24">
        <v>8</v>
      </c>
      <c r="J55" s="6" t="s">
        <v>245</v>
      </c>
      <c r="K55" s="2" t="s">
        <v>10</v>
      </c>
      <c r="L55" s="11">
        <v>20</v>
      </c>
      <c r="M55" s="55">
        <v>7.0175438596491224</v>
      </c>
      <c r="N55" s="11">
        <v>8.4</v>
      </c>
      <c r="O55" s="55">
        <v>33.6</v>
      </c>
      <c r="P55" s="25">
        <v>15</v>
      </c>
      <c r="Q55" s="55">
        <v>32</v>
      </c>
      <c r="R55" s="4">
        <f t="shared" si="7"/>
        <v>72.617543859649118</v>
      </c>
      <c r="S55" s="6">
        <v>100</v>
      </c>
      <c r="T55" s="39">
        <f t="shared" si="8"/>
        <v>0.72617543859649114</v>
      </c>
      <c r="U55" s="40" t="s">
        <v>821</v>
      </c>
    </row>
    <row r="56" spans="1:21" x14ac:dyDescent="0.3">
      <c r="A56" s="6">
        <v>51</v>
      </c>
      <c r="B56" s="6" t="s">
        <v>352</v>
      </c>
      <c r="C56" s="6" t="s">
        <v>52</v>
      </c>
      <c r="D56" s="6" t="s">
        <v>44</v>
      </c>
      <c r="E56" s="36" t="str">
        <f t="shared" si="4"/>
        <v>К</v>
      </c>
      <c r="F56" s="36" t="str">
        <f t="shared" si="5"/>
        <v>М</v>
      </c>
      <c r="G56" s="36" t="str">
        <f t="shared" si="6"/>
        <v>А</v>
      </c>
      <c r="H56" s="6">
        <v>764209</v>
      </c>
      <c r="I56" s="24">
        <v>7</v>
      </c>
      <c r="J56" s="6" t="s">
        <v>353</v>
      </c>
      <c r="K56" s="2" t="s">
        <v>10</v>
      </c>
      <c r="L56" s="11">
        <v>19</v>
      </c>
      <c r="M56" s="55">
        <f>IF(L56="-",0,IF(L56&gt;-20,20*L56/32))</f>
        <v>11.875</v>
      </c>
      <c r="N56" s="22" t="s">
        <v>628</v>
      </c>
      <c r="O56" s="55">
        <v>28</v>
      </c>
      <c r="P56" s="25">
        <v>13.6</v>
      </c>
      <c r="Q56" s="55">
        <v>32.352941176470587</v>
      </c>
      <c r="R56" s="4">
        <f t="shared" si="7"/>
        <v>72.22794117647058</v>
      </c>
      <c r="S56" s="6">
        <v>100</v>
      </c>
      <c r="T56" s="39">
        <f t="shared" si="8"/>
        <v>0.72227941176470578</v>
      </c>
      <c r="U56" s="40" t="s">
        <v>821</v>
      </c>
    </row>
    <row r="57" spans="1:21" x14ac:dyDescent="0.3">
      <c r="A57" s="6">
        <v>52</v>
      </c>
      <c r="B57" s="6" t="s">
        <v>290</v>
      </c>
      <c r="C57" s="6" t="s">
        <v>37</v>
      </c>
      <c r="D57" s="6" t="s">
        <v>41</v>
      </c>
      <c r="E57" s="36" t="str">
        <f t="shared" si="4"/>
        <v>П</v>
      </c>
      <c r="F57" s="36" t="str">
        <f t="shared" si="5"/>
        <v>Е</v>
      </c>
      <c r="G57" s="36" t="str">
        <f t="shared" si="6"/>
        <v>С</v>
      </c>
      <c r="H57" s="6">
        <v>760186</v>
      </c>
      <c r="I57" s="24">
        <v>7</v>
      </c>
      <c r="J57" s="10" t="s">
        <v>256</v>
      </c>
      <c r="K57" s="2" t="s">
        <v>10</v>
      </c>
      <c r="L57" s="11">
        <v>17</v>
      </c>
      <c r="M57" s="55">
        <v>9.4</v>
      </c>
      <c r="N57" s="11">
        <v>7.5</v>
      </c>
      <c r="O57" s="55">
        <v>30</v>
      </c>
      <c r="P57" s="25">
        <v>15.3</v>
      </c>
      <c r="Q57" s="55">
        <v>32.41830065359477</v>
      </c>
      <c r="R57" s="4">
        <f t="shared" si="7"/>
        <v>71.818300653594775</v>
      </c>
      <c r="S57" s="6">
        <v>100</v>
      </c>
      <c r="T57" s="39">
        <f t="shared" si="8"/>
        <v>0.7181830065359478</v>
      </c>
      <c r="U57" s="40" t="s">
        <v>821</v>
      </c>
    </row>
    <row r="58" spans="1:21" x14ac:dyDescent="0.3">
      <c r="A58" s="6">
        <v>53</v>
      </c>
      <c r="B58" s="6" t="s">
        <v>491</v>
      </c>
      <c r="C58" s="6" t="s">
        <v>22</v>
      </c>
      <c r="D58" s="6" t="s">
        <v>62</v>
      </c>
      <c r="E58" s="36" t="str">
        <f t="shared" si="4"/>
        <v>Р</v>
      </c>
      <c r="F58" s="36" t="str">
        <f t="shared" si="5"/>
        <v>А</v>
      </c>
      <c r="G58" s="36" t="str">
        <f t="shared" si="6"/>
        <v>А</v>
      </c>
      <c r="H58" s="6">
        <v>760244</v>
      </c>
      <c r="I58" s="24">
        <v>7</v>
      </c>
      <c r="J58" s="6" t="s">
        <v>252</v>
      </c>
      <c r="K58" s="2" t="s">
        <v>10</v>
      </c>
      <c r="L58" s="11">
        <v>25</v>
      </c>
      <c r="M58" s="55">
        <v>8.7719298245614041</v>
      </c>
      <c r="N58" s="11">
        <v>7.5</v>
      </c>
      <c r="O58" s="55">
        <v>30</v>
      </c>
      <c r="P58" s="25">
        <v>17</v>
      </c>
      <c r="Q58" s="55">
        <v>32.941176470588232</v>
      </c>
      <c r="R58" s="4">
        <f t="shared" si="7"/>
        <v>71.713106295149629</v>
      </c>
      <c r="S58" s="6">
        <v>100</v>
      </c>
      <c r="T58" s="39">
        <f t="shared" si="8"/>
        <v>0.71713106295149631</v>
      </c>
      <c r="U58" s="40" t="s">
        <v>821</v>
      </c>
    </row>
    <row r="59" spans="1:21" x14ac:dyDescent="0.3">
      <c r="A59" s="6">
        <v>54</v>
      </c>
      <c r="B59" s="6" t="s">
        <v>704</v>
      </c>
      <c r="C59" s="6" t="s">
        <v>705</v>
      </c>
      <c r="D59" s="6" t="s">
        <v>706</v>
      </c>
      <c r="E59" s="36" t="str">
        <f t="shared" si="4"/>
        <v>Ф</v>
      </c>
      <c r="F59" s="36" t="str">
        <f t="shared" si="5"/>
        <v>Р</v>
      </c>
      <c r="G59" s="36" t="str">
        <f t="shared" si="6"/>
        <v>И</v>
      </c>
      <c r="H59" s="6">
        <v>760188</v>
      </c>
      <c r="I59" s="37">
        <v>7</v>
      </c>
      <c r="J59" s="6" t="s">
        <v>712</v>
      </c>
      <c r="K59" s="2" t="s">
        <v>10</v>
      </c>
      <c r="L59" s="38">
        <v>20</v>
      </c>
      <c r="M59" s="55">
        <f>IF(L59="-",0,IF(L59&gt;-20,20*L59/32))</f>
        <v>12.5</v>
      </c>
      <c r="N59" s="38">
        <v>8.1</v>
      </c>
      <c r="O59" s="55">
        <v>32.4</v>
      </c>
      <c r="P59" s="52">
        <v>24.5</v>
      </c>
      <c r="Q59" s="55">
        <v>26.612244897959183</v>
      </c>
      <c r="R59" s="4">
        <f t="shared" si="7"/>
        <v>71.512244897959178</v>
      </c>
      <c r="S59" s="6">
        <v>100</v>
      </c>
      <c r="T59" s="39">
        <f t="shared" si="8"/>
        <v>0.71512244897959176</v>
      </c>
      <c r="U59" s="40" t="s">
        <v>821</v>
      </c>
    </row>
    <row r="60" spans="1:21" x14ac:dyDescent="0.3">
      <c r="A60" s="6">
        <v>55</v>
      </c>
      <c r="B60" s="6" t="s">
        <v>234</v>
      </c>
      <c r="C60" s="6" t="s">
        <v>52</v>
      </c>
      <c r="D60" s="6" t="s">
        <v>235</v>
      </c>
      <c r="E60" s="36" t="str">
        <f t="shared" si="4"/>
        <v>В</v>
      </c>
      <c r="F60" s="36" t="str">
        <f t="shared" si="5"/>
        <v>М</v>
      </c>
      <c r="G60" s="36" t="str">
        <f t="shared" si="6"/>
        <v>Р</v>
      </c>
      <c r="H60" s="6">
        <v>763282</v>
      </c>
      <c r="I60" s="24">
        <v>8</v>
      </c>
      <c r="J60" s="6" t="s">
        <v>236</v>
      </c>
      <c r="K60" s="2" t="s">
        <v>10</v>
      </c>
      <c r="L60" s="11">
        <v>30</v>
      </c>
      <c r="M60" s="55">
        <v>10.526315789473685</v>
      </c>
      <c r="N60" s="11">
        <v>7.8</v>
      </c>
      <c r="O60" s="55">
        <v>31.2</v>
      </c>
      <c r="P60" s="25">
        <v>16.2</v>
      </c>
      <c r="Q60" s="55">
        <v>29.62962962962963</v>
      </c>
      <c r="R60" s="4">
        <f t="shared" si="7"/>
        <v>71.355945419103321</v>
      </c>
      <c r="S60" s="6">
        <v>100</v>
      </c>
      <c r="T60" s="39">
        <f t="shared" si="8"/>
        <v>0.71355945419103317</v>
      </c>
      <c r="U60" s="40" t="s">
        <v>821</v>
      </c>
    </row>
    <row r="61" spans="1:21" x14ac:dyDescent="0.3">
      <c r="A61" s="6">
        <v>56</v>
      </c>
      <c r="B61" s="6" t="s">
        <v>221</v>
      </c>
      <c r="C61" s="6" t="s">
        <v>222</v>
      </c>
      <c r="D61" s="6" t="s">
        <v>359</v>
      </c>
      <c r="E61" s="36" t="str">
        <f t="shared" si="4"/>
        <v>К</v>
      </c>
      <c r="F61" s="36" t="str">
        <f t="shared" si="5"/>
        <v>И</v>
      </c>
      <c r="G61" s="36" t="str">
        <f t="shared" si="6"/>
        <v>А</v>
      </c>
      <c r="H61" s="6">
        <v>764209</v>
      </c>
      <c r="I61" s="24">
        <v>7</v>
      </c>
      <c r="J61" s="6" t="s">
        <v>100</v>
      </c>
      <c r="K61" s="2" t="s">
        <v>10</v>
      </c>
      <c r="L61" s="11">
        <v>19</v>
      </c>
      <c r="M61" s="55">
        <f>IF(L61="-",0,IF(L61&gt;-20,20*L61/32))</f>
        <v>11.875</v>
      </c>
      <c r="N61" s="22" t="s">
        <v>629</v>
      </c>
      <c r="O61" s="55">
        <v>30</v>
      </c>
      <c r="P61" s="25">
        <v>15.2</v>
      </c>
      <c r="Q61" s="55">
        <v>28.947368421052634</v>
      </c>
      <c r="R61" s="4">
        <f t="shared" si="7"/>
        <v>70.82236842105263</v>
      </c>
      <c r="S61" s="6">
        <v>100</v>
      </c>
      <c r="T61" s="39">
        <f t="shared" si="8"/>
        <v>0.70822368421052628</v>
      </c>
      <c r="U61" s="40" t="s">
        <v>821</v>
      </c>
    </row>
    <row r="62" spans="1:21" x14ac:dyDescent="0.3">
      <c r="A62" s="6">
        <v>57</v>
      </c>
      <c r="B62" s="6" t="s">
        <v>499</v>
      </c>
      <c r="C62" s="6" t="s">
        <v>500</v>
      </c>
      <c r="D62" s="6" t="s">
        <v>501</v>
      </c>
      <c r="E62" s="36" t="str">
        <f t="shared" si="4"/>
        <v>Г</v>
      </c>
      <c r="F62" s="36" t="str">
        <f t="shared" si="5"/>
        <v>Ф</v>
      </c>
      <c r="G62" s="36" t="str">
        <f t="shared" si="6"/>
        <v>Е</v>
      </c>
      <c r="H62" s="6">
        <v>760244</v>
      </c>
      <c r="I62" s="24">
        <v>8</v>
      </c>
      <c r="J62" s="6" t="s">
        <v>502</v>
      </c>
      <c r="K62" s="2" t="s">
        <v>10</v>
      </c>
      <c r="L62" s="11">
        <v>28</v>
      </c>
      <c r="M62" s="55">
        <v>9.8245614035087723</v>
      </c>
      <c r="N62" s="11">
        <v>7</v>
      </c>
      <c r="O62" s="55">
        <v>28</v>
      </c>
      <c r="P62" s="25">
        <v>17</v>
      </c>
      <c r="Q62" s="55">
        <v>32.941176470588232</v>
      </c>
      <c r="R62" s="4">
        <f t="shared" si="7"/>
        <v>70.765737874096999</v>
      </c>
      <c r="S62" s="6">
        <v>100</v>
      </c>
      <c r="T62" s="39">
        <f t="shared" si="8"/>
        <v>0.70765737874097001</v>
      </c>
      <c r="U62" s="40" t="s">
        <v>821</v>
      </c>
    </row>
    <row r="63" spans="1:21" x14ac:dyDescent="0.3">
      <c r="A63" s="6">
        <v>58</v>
      </c>
      <c r="B63" s="6" t="s">
        <v>221</v>
      </c>
      <c r="C63" s="6" t="s">
        <v>222</v>
      </c>
      <c r="D63" s="6" t="s">
        <v>223</v>
      </c>
      <c r="E63" s="36" t="str">
        <f t="shared" si="4"/>
        <v>К</v>
      </c>
      <c r="F63" s="36" t="str">
        <f t="shared" si="5"/>
        <v>И</v>
      </c>
      <c r="G63" s="36" t="str">
        <f t="shared" si="6"/>
        <v>О</v>
      </c>
      <c r="H63" s="6">
        <v>763282</v>
      </c>
      <c r="I63" s="24">
        <v>7</v>
      </c>
      <c r="J63" s="6" t="s">
        <v>224</v>
      </c>
      <c r="K63" s="2" t="s">
        <v>10</v>
      </c>
      <c r="L63" s="11">
        <v>17</v>
      </c>
      <c r="M63" s="55">
        <v>5.9649122807017543</v>
      </c>
      <c r="N63" s="11">
        <v>8.1</v>
      </c>
      <c r="O63" s="55">
        <v>32.4</v>
      </c>
      <c r="P63" s="25">
        <v>15</v>
      </c>
      <c r="Q63" s="55">
        <v>32</v>
      </c>
      <c r="R63" s="4">
        <f t="shared" si="7"/>
        <v>70.364912280701759</v>
      </c>
      <c r="S63" s="6">
        <v>100</v>
      </c>
      <c r="T63" s="39">
        <f t="shared" si="8"/>
        <v>0.70364912280701764</v>
      </c>
      <c r="U63" s="40" t="s">
        <v>821</v>
      </c>
    </row>
    <row r="64" spans="1:21" x14ac:dyDescent="0.3">
      <c r="A64" s="6">
        <v>59</v>
      </c>
      <c r="B64" s="6" t="s">
        <v>300</v>
      </c>
      <c r="C64" s="6" t="s">
        <v>34</v>
      </c>
      <c r="D64" s="6" t="s">
        <v>62</v>
      </c>
      <c r="E64" s="36" t="str">
        <f t="shared" si="4"/>
        <v>Ф</v>
      </c>
      <c r="F64" s="36" t="str">
        <f t="shared" si="5"/>
        <v>И</v>
      </c>
      <c r="G64" s="36" t="str">
        <f t="shared" si="6"/>
        <v>А</v>
      </c>
      <c r="H64" s="6">
        <v>760186</v>
      </c>
      <c r="I64" s="24">
        <v>8</v>
      </c>
      <c r="J64" s="10" t="s">
        <v>506</v>
      </c>
      <c r="K64" s="2" t="s">
        <v>10</v>
      </c>
      <c r="L64" s="11">
        <v>22</v>
      </c>
      <c r="M64" s="55">
        <v>12.2</v>
      </c>
      <c r="N64" s="11">
        <v>7.6</v>
      </c>
      <c r="O64" s="55">
        <v>30.4</v>
      </c>
      <c r="P64" s="25">
        <v>17.899999999999999</v>
      </c>
      <c r="Q64" s="55">
        <v>27.709497206703912</v>
      </c>
      <c r="R64" s="4">
        <f t="shared" si="7"/>
        <v>70.309497206703909</v>
      </c>
      <c r="S64" s="6">
        <v>100</v>
      </c>
      <c r="T64" s="39">
        <f t="shared" si="8"/>
        <v>0.70309497206703908</v>
      </c>
      <c r="U64" s="40" t="s">
        <v>821</v>
      </c>
    </row>
    <row r="65" spans="1:21" x14ac:dyDescent="0.3">
      <c r="A65" s="6">
        <v>60</v>
      </c>
      <c r="B65" s="6" t="s">
        <v>239</v>
      </c>
      <c r="C65" s="6" t="s">
        <v>176</v>
      </c>
      <c r="D65" s="6" t="s">
        <v>41</v>
      </c>
      <c r="E65" s="36" t="str">
        <f t="shared" si="4"/>
        <v>Т</v>
      </c>
      <c r="F65" s="36" t="str">
        <f t="shared" si="5"/>
        <v>К</v>
      </c>
      <c r="G65" s="36" t="str">
        <f t="shared" si="6"/>
        <v>С</v>
      </c>
      <c r="H65" s="6">
        <v>763282</v>
      </c>
      <c r="I65" s="24">
        <v>8</v>
      </c>
      <c r="J65" s="6" t="s">
        <v>240</v>
      </c>
      <c r="K65" s="2" t="s">
        <v>10</v>
      </c>
      <c r="L65" s="11">
        <v>22</v>
      </c>
      <c r="M65" s="55">
        <v>7.7192982456140351</v>
      </c>
      <c r="N65" s="11">
        <v>7.5</v>
      </c>
      <c r="O65" s="55">
        <v>30</v>
      </c>
      <c r="P65" s="25">
        <v>15.3</v>
      </c>
      <c r="Q65" s="55">
        <v>31.372549019607842</v>
      </c>
      <c r="R65" s="4">
        <f t="shared" si="7"/>
        <v>69.091847265221872</v>
      </c>
      <c r="S65" s="6">
        <v>100</v>
      </c>
      <c r="T65" s="39">
        <f t="shared" si="8"/>
        <v>0.69091847265221873</v>
      </c>
      <c r="U65" s="40" t="s">
        <v>821</v>
      </c>
    </row>
    <row r="66" spans="1:21" x14ac:dyDescent="0.3">
      <c r="A66" s="6">
        <v>61</v>
      </c>
      <c r="B66" s="6" t="s">
        <v>82</v>
      </c>
      <c r="C66" s="6" t="s">
        <v>45</v>
      </c>
      <c r="D66" s="6" t="s">
        <v>38</v>
      </c>
      <c r="E66" s="36" t="str">
        <f t="shared" si="4"/>
        <v>Е</v>
      </c>
      <c r="F66" s="36" t="str">
        <f t="shared" si="5"/>
        <v>Д</v>
      </c>
      <c r="G66" s="36" t="str">
        <f t="shared" si="6"/>
        <v>П</v>
      </c>
      <c r="H66" s="8">
        <v>760184</v>
      </c>
      <c r="I66" s="24">
        <v>7</v>
      </c>
      <c r="J66" s="2" t="s">
        <v>101</v>
      </c>
      <c r="K66" s="2" t="s">
        <v>10</v>
      </c>
      <c r="L66" s="47">
        <v>18</v>
      </c>
      <c r="M66" s="55">
        <f>IF(L66="-",0,IF(L66&gt;-20,20*L66/32))</f>
        <v>11.25</v>
      </c>
      <c r="N66" s="47">
        <v>6.6</v>
      </c>
      <c r="O66" s="55">
        <f>IF(N66="-",0,IF(N66&gt;-40,40*N66/10))</f>
        <v>26.4</v>
      </c>
      <c r="P66" s="25">
        <v>18</v>
      </c>
      <c r="Q66" s="55">
        <v>31.111111111111111</v>
      </c>
      <c r="R66" s="4">
        <f t="shared" si="7"/>
        <v>68.761111111111106</v>
      </c>
      <c r="S66" s="6">
        <v>100</v>
      </c>
      <c r="T66" s="39">
        <f t="shared" si="8"/>
        <v>0.68761111111111106</v>
      </c>
      <c r="U66" s="40" t="s">
        <v>821</v>
      </c>
    </row>
    <row r="67" spans="1:21" x14ac:dyDescent="0.3">
      <c r="A67" s="6">
        <v>62</v>
      </c>
      <c r="B67" s="6" t="s">
        <v>355</v>
      </c>
      <c r="C67" s="6" t="s">
        <v>356</v>
      </c>
      <c r="D67" s="6" t="s">
        <v>357</v>
      </c>
      <c r="E67" s="36" t="str">
        <f t="shared" si="4"/>
        <v>С</v>
      </c>
      <c r="F67" s="36" t="str">
        <f t="shared" si="5"/>
        <v>Ф</v>
      </c>
      <c r="G67" s="36" t="str">
        <f t="shared" si="6"/>
        <v>О</v>
      </c>
      <c r="H67" s="6">
        <v>764209</v>
      </c>
      <c r="I67" s="24">
        <v>7</v>
      </c>
      <c r="J67" s="6" t="s">
        <v>358</v>
      </c>
      <c r="K67" s="2" t="s">
        <v>10</v>
      </c>
      <c r="L67" s="11">
        <v>14</v>
      </c>
      <c r="M67" s="55">
        <f>IF(L67="-",0,IF(L67&gt;-20,20*L67/32))</f>
        <v>8.75</v>
      </c>
      <c r="N67" s="22" t="s">
        <v>629</v>
      </c>
      <c r="O67" s="55">
        <v>30</v>
      </c>
      <c r="P67" s="25">
        <v>15</v>
      </c>
      <c r="Q67" s="55">
        <v>29.333333333333332</v>
      </c>
      <c r="R67" s="4">
        <f t="shared" si="7"/>
        <v>68.083333333333329</v>
      </c>
      <c r="S67" s="6">
        <v>100</v>
      </c>
      <c r="T67" s="39">
        <f t="shared" si="8"/>
        <v>0.68083333333333329</v>
      </c>
      <c r="U67" s="40" t="s">
        <v>821</v>
      </c>
    </row>
    <row r="68" spans="1:21" x14ac:dyDescent="0.3">
      <c r="A68" s="6">
        <v>63</v>
      </c>
      <c r="B68" s="6" t="s">
        <v>73</v>
      </c>
      <c r="C68" s="6" t="s">
        <v>34</v>
      </c>
      <c r="D68" s="6" t="s">
        <v>91</v>
      </c>
      <c r="E68" s="36" t="str">
        <f t="shared" si="4"/>
        <v>Г</v>
      </c>
      <c r="F68" s="36" t="str">
        <f t="shared" si="5"/>
        <v>И</v>
      </c>
      <c r="G68" s="36" t="str">
        <f t="shared" si="6"/>
        <v>И</v>
      </c>
      <c r="H68" s="8">
        <v>760184</v>
      </c>
      <c r="I68" s="24">
        <v>8</v>
      </c>
      <c r="J68" s="9"/>
      <c r="K68" s="2" t="s">
        <v>10</v>
      </c>
      <c r="L68" s="47"/>
      <c r="M68" s="55">
        <f>IF(L68="-",0,IF(L68&gt;-20,20*L68/32))</f>
        <v>0</v>
      </c>
      <c r="N68" s="47">
        <v>7</v>
      </c>
      <c r="O68" s="55">
        <f>IF(N68="-",0,IF(N68&gt;-40,40*N68/10))</f>
        <v>28</v>
      </c>
      <c r="P68" s="25">
        <v>14</v>
      </c>
      <c r="Q68" s="55">
        <v>40</v>
      </c>
      <c r="R68" s="4">
        <f t="shared" si="7"/>
        <v>68</v>
      </c>
      <c r="S68" s="6">
        <v>100</v>
      </c>
      <c r="T68" s="39">
        <f t="shared" si="8"/>
        <v>0.68</v>
      </c>
      <c r="U68" s="40" t="s">
        <v>821</v>
      </c>
    </row>
    <row r="69" spans="1:21" x14ac:dyDescent="0.3">
      <c r="A69" s="6">
        <v>64</v>
      </c>
      <c r="B69" s="6" t="s">
        <v>428</v>
      </c>
      <c r="C69" s="6" t="s">
        <v>71</v>
      </c>
      <c r="D69" s="6" t="s">
        <v>51</v>
      </c>
      <c r="E69" s="36" t="str">
        <f t="shared" si="4"/>
        <v>Д</v>
      </c>
      <c r="F69" s="36" t="str">
        <f t="shared" si="5"/>
        <v>Д</v>
      </c>
      <c r="G69" s="36" t="str">
        <f t="shared" si="6"/>
        <v>М</v>
      </c>
      <c r="H69" s="6">
        <v>760239</v>
      </c>
      <c r="I69" s="24">
        <v>8</v>
      </c>
      <c r="J69" s="6" t="s">
        <v>429</v>
      </c>
      <c r="K69" s="2" t="s">
        <v>10</v>
      </c>
      <c r="L69" s="11">
        <v>14</v>
      </c>
      <c r="M69" s="55">
        <v>8.75</v>
      </c>
      <c r="N69" s="11">
        <v>7.5</v>
      </c>
      <c r="O69" s="55">
        <v>30</v>
      </c>
      <c r="P69" s="25">
        <v>15.71</v>
      </c>
      <c r="Q69" s="55">
        <v>28.898790579248885</v>
      </c>
      <c r="R69" s="4">
        <f t="shared" si="7"/>
        <v>67.648790579248882</v>
      </c>
      <c r="S69" s="6">
        <v>100</v>
      </c>
      <c r="T69" s="39">
        <f t="shared" si="8"/>
        <v>0.67648790579248885</v>
      </c>
      <c r="U69" s="40" t="s">
        <v>821</v>
      </c>
    </row>
    <row r="70" spans="1:21" x14ac:dyDescent="0.3">
      <c r="A70" s="6">
        <v>65</v>
      </c>
      <c r="B70" s="6" t="s">
        <v>395</v>
      </c>
      <c r="C70" s="6" t="s">
        <v>52</v>
      </c>
      <c r="D70" s="6" t="s">
        <v>48</v>
      </c>
      <c r="E70" s="36" t="str">
        <f t="shared" si="4"/>
        <v>Х</v>
      </c>
      <c r="F70" s="36" t="str">
        <f t="shared" si="5"/>
        <v>М</v>
      </c>
      <c r="G70" s="36" t="str">
        <f t="shared" si="6"/>
        <v>В</v>
      </c>
      <c r="H70" s="6">
        <v>763127</v>
      </c>
      <c r="I70" s="24">
        <v>7</v>
      </c>
      <c r="J70" s="6" t="s">
        <v>396</v>
      </c>
      <c r="K70" s="2" t="s">
        <v>10</v>
      </c>
      <c r="L70" s="11">
        <v>13</v>
      </c>
      <c r="M70" s="55">
        <v>8.125</v>
      </c>
      <c r="N70" s="11">
        <v>6</v>
      </c>
      <c r="O70" s="55">
        <v>24</v>
      </c>
      <c r="P70" s="25">
        <v>39.200000000000003</v>
      </c>
      <c r="Q70" s="55">
        <v>35.204081632653057</v>
      </c>
      <c r="R70" s="4">
        <f t="shared" ref="R70:R101" si="9">M70+O70+Q70</f>
        <v>67.329081632653057</v>
      </c>
      <c r="S70" s="6">
        <v>100</v>
      </c>
      <c r="T70" s="39">
        <f t="shared" ref="T70:T101" si="10">R70/S70</f>
        <v>0.67329081632653054</v>
      </c>
      <c r="U70" s="40" t="s">
        <v>821</v>
      </c>
    </row>
    <row r="71" spans="1:21" x14ac:dyDescent="0.3">
      <c r="A71" s="6">
        <v>66</v>
      </c>
      <c r="B71" s="6" t="s">
        <v>665</v>
      </c>
      <c r="C71" s="6" t="s">
        <v>710</v>
      </c>
      <c r="D71" s="6" t="s">
        <v>666</v>
      </c>
      <c r="E71" s="36" t="str">
        <f t="shared" ref="E71:E110" si="11">LEFT(B71,1)</f>
        <v>Н</v>
      </c>
      <c r="F71" s="36" t="str">
        <f t="shared" ref="F71:F110" si="12">LEFT(C71,1)</f>
        <v>М</v>
      </c>
      <c r="G71" s="36" t="str">
        <f t="shared" ref="G71:G110" si="13">LEFT(D71,1)</f>
        <v>А</v>
      </c>
      <c r="H71" s="6">
        <v>760188</v>
      </c>
      <c r="I71" s="37">
        <v>7</v>
      </c>
      <c r="J71" s="6" t="s">
        <v>714</v>
      </c>
      <c r="K71" s="2" t="s">
        <v>10</v>
      </c>
      <c r="L71" s="38">
        <v>9</v>
      </c>
      <c r="M71" s="55">
        <f>IF(L71="-",0,IF(L71&gt;-20,20*L71/32))</f>
        <v>5.625</v>
      </c>
      <c r="N71" s="38">
        <v>7.5</v>
      </c>
      <c r="O71" s="55">
        <v>30</v>
      </c>
      <c r="P71" s="19">
        <v>21</v>
      </c>
      <c r="Q71" s="55">
        <v>31.047619047619047</v>
      </c>
      <c r="R71" s="4">
        <f t="shared" si="9"/>
        <v>66.672619047619051</v>
      </c>
      <c r="S71" s="6">
        <v>100</v>
      </c>
      <c r="T71" s="39">
        <f t="shared" si="10"/>
        <v>0.66672619047619053</v>
      </c>
      <c r="U71" s="40" t="s">
        <v>821</v>
      </c>
    </row>
    <row r="72" spans="1:21" x14ac:dyDescent="0.3">
      <c r="A72" s="6">
        <v>67</v>
      </c>
      <c r="B72" s="23" t="s">
        <v>81</v>
      </c>
      <c r="C72" s="23" t="s">
        <v>52</v>
      </c>
      <c r="D72" s="23" t="s">
        <v>62</v>
      </c>
      <c r="E72" s="36" t="str">
        <f t="shared" si="11"/>
        <v>Б</v>
      </c>
      <c r="F72" s="36" t="str">
        <f t="shared" si="12"/>
        <v>М</v>
      </c>
      <c r="G72" s="36" t="str">
        <f t="shared" si="13"/>
        <v>А</v>
      </c>
      <c r="H72" s="8">
        <v>760184</v>
      </c>
      <c r="I72" s="24">
        <v>7</v>
      </c>
      <c r="J72" s="9" t="s">
        <v>100</v>
      </c>
      <c r="K72" s="2" t="s">
        <v>10</v>
      </c>
      <c r="L72" s="47">
        <v>17</v>
      </c>
      <c r="M72" s="55">
        <f>IF(L72="-",0,IF(L72&gt;-20,20*L72/32))</f>
        <v>10.625</v>
      </c>
      <c r="N72" s="47">
        <v>6.5</v>
      </c>
      <c r="O72" s="55">
        <f>IF(N72="-",0,IF(N72&gt;-40,40*N72/10))</f>
        <v>26</v>
      </c>
      <c r="P72" s="25">
        <v>19</v>
      </c>
      <c r="Q72" s="55">
        <v>29.473684210526315</v>
      </c>
      <c r="R72" s="4">
        <f t="shared" si="9"/>
        <v>66.098684210526315</v>
      </c>
      <c r="S72" s="6">
        <v>100</v>
      </c>
      <c r="T72" s="39">
        <f t="shared" si="10"/>
        <v>0.66098684210526315</v>
      </c>
      <c r="U72" s="40" t="s">
        <v>821</v>
      </c>
    </row>
    <row r="73" spans="1:21" x14ac:dyDescent="0.3">
      <c r="A73" s="6">
        <v>68</v>
      </c>
      <c r="B73" s="23" t="s">
        <v>72</v>
      </c>
      <c r="C73" s="23" t="s">
        <v>50</v>
      </c>
      <c r="D73" s="23" t="s">
        <v>44</v>
      </c>
      <c r="E73" s="36" t="str">
        <f t="shared" si="11"/>
        <v>К</v>
      </c>
      <c r="F73" s="36" t="str">
        <f t="shared" si="12"/>
        <v>Д</v>
      </c>
      <c r="G73" s="36" t="str">
        <f t="shared" si="13"/>
        <v>А</v>
      </c>
      <c r="H73" s="8">
        <v>760184</v>
      </c>
      <c r="I73" s="24">
        <v>7</v>
      </c>
      <c r="J73" s="2" t="s">
        <v>103</v>
      </c>
      <c r="K73" s="2" t="s">
        <v>10</v>
      </c>
      <c r="L73" s="47">
        <v>18</v>
      </c>
      <c r="M73" s="55">
        <f>IF(L73="-",0,IF(L73&gt;-20,20*L73/32))</f>
        <v>11.25</v>
      </c>
      <c r="N73" s="47">
        <v>7</v>
      </c>
      <c r="O73" s="55">
        <f>IF(N73="-",0,IF(N73&gt;-40,40*N73/10))</f>
        <v>28</v>
      </c>
      <c r="P73" s="25">
        <v>21</v>
      </c>
      <c r="Q73" s="55">
        <v>26.666666666666668</v>
      </c>
      <c r="R73" s="4">
        <f t="shared" si="9"/>
        <v>65.916666666666671</v>
      </c>
      <c r="S73" s="6">
        <v>100</v>
      </c>
      <c r="T73" s="39">
        <f t="shared" si="10"/>
        <v>0.65916666666666668</v>
      </c>
      <c r="U73" s="40" t="s">
        <v>821</v>
      </c>
    </row>
    <row r="74" spans="1:21" x14ac:dyDescent="0.3">
      <c r="A74" s="6">
        <v>69</v>
      </c>
      <c r="B74" s="6" t="s">
        <v>292</v>
      </c>
      <c r="C74" s="6" t="s">
        <v>164</v>
      </c>
      <c r="D74" s="6" t="s">
        <v>44</v>
      </c>
      <c r="E74" s="36" t="str">
        <f t="shared" si="11"/>
        <v>Ш</v>
      </c>
      <c r="F74" s="36" t="str">
        <f t="shared" si="12"/>
        <v>Н</v>
      </c>
      <c r="G74" s="36" t="str">
        <f t="shared" si="13"/>
        <v>А</v>
      </c>
      <c r="H74" s="6">
        <v>760186</v>
      </c>
      <c r="I74" s="24">
        <v>7</v>
      </c>
      <c r="J74" s="10" t="s">
        <v>230</v>
      </c>
      <c r="K74" s="2" t="s">
        <v>10</v>
      </c>
      <c r="L74" s="11">
        <v>17</v>
      </c>
      <c r="M74" s="55">
        <v>9.4</v>
      </c>
      <c r="N74" s="11">
        <v>7.7</v>
      </c>
      <c r="O74" s="55">
        <v>30.8</v>
      </c>
      <c r="P74" s="25">
        <v>19.5</v>
      </c>
      <c r="Q74" s="55">
        <v>25.435897435897434</v>
      </c>
      <c r="R74" s="4">
        <f t="shared" si="9"/>
        <v>65.635897435897434</v>
      </c>
      <c r="S74" s="6">
        <v>100</v>
      </c>
      <c r="T74" s="39">
        <f t="shared" si="10"/>
        <v>0.65635897435897439</v>
      </c>
      <c r="U74" s="40" t="s">
        <v>821</v>
      </c>
    </row>
    <row r="75" spans="1:21" x14ac:dyDescent="0.3">
      <c r="A75" s="6">
        <v>70</v>
      </c>
      <c r="B75" s="6" t="s">
        <v>433</v>
      </c>
      <c r="C75" s="6" t="s">
        <v>386</v>
      </c>
      <c r="D75" s="6" t="s">
        <v>217</v>
      </c>
      <c r="E75" s="36" t="str">
        <f t="shared" si="11"/>
        <v>П</v>
      </c>
      <c r="F75" s="36" t="str">
        <f t="shared" si="12"/>
        <v>П</v>
      </c>
      <c r="G75" s="36" t="str">
        <f t="shared" si="13"/>
        <v>М</v>
      </c>
      <c r="H75" s="6">
        <v>760245</v>
      </c>
      <c r="I75" s="24">
        <v>7</v>
      </c>
      <c r="J75" s="6" t="s">
        <v>218</v>
      </c>
      <c r="K75" s="2" t="s">
        <v>10</v>
      </c>
      <c r="L75" s="11">
        <v>14</v>
      </c>
      <c r="M75" s="55">
        <v>7.7777777777777777</v>
      </c>
      <c r="N75" s="11">
        <v>6</v>
      </c>
      <c r="O75" s="55">
        <v>24</v>
      </c>
      <c r="P75" s="25">
        <v>18.7</v>
      </c>
      <c r="Q75" s="55">
        <v>33.582887700534762</v>
      </c>
      <c r="R75" s="4">
        <f t="shared" si="9"/>
        <v>65.360665478312541</v>
      </c>
      <c r="S75" s="6">
        <v>100</v>
      </c>
      <c r="T75" s="39">
        <f t="shared" si="10"/>
        <v>0.65360665478312541</v>
      </c>
      <c r="U75" s="40" t="s">
        <v>821</v>
      </c>
    </row>
    <row r="76" spans="1:21" x14ac:dyDescent="0.3">
      <c r="A76" s="6">
        <v>71</v>
      </c>
      <c r="B76" s="6" t="s">
        <v>503</v>
      </c>
      <c r="C76" s="6" t="s">
        <v>504</v>
      </c>
      <c r="D76" s="6" t="s">
        <v>38</v>
      </c>
      <c r="E76" s="36" t="str">
        <f t="shared" si="11"/>
        <v>А</v>
      </c>
      <c r="F76" s="36" t="str">
        <f t="shared" si="12"/>
        <v xml:space="preserve"> </v>
      </c>
      <c r="G76" s="36" t="str">
        <f t="shared" si="13"/>
        <v>П</v>
      </c>
      <c r="H76" s="6">
        <v>760244</v>
      </c>
      <c r="I76" s="24">
        <v>8</v>
      </c>
      <c r="J76" s="6" t="s">
        <v>243</v>
      </c>
      <c r="K76" s="2" t="s">
        <v>10</v>
      </c>
      <c r="L76" s="11">
        <v>22</v>
      </c>
      <c r="M76" s="55">
        <v>7.7192982456140351</v>
      </c>
      <c r="N76" s="11">
        <v>7</v>
      </c>
      <c r="O76" s="55">
        <v>28</v>
      </c>
      <c r="P76" s="25">
        <v>19</v>
      </c>
      <c r="Q76" s="55">
        <v>29.473684210526315</v>
      </c>
      <c r="R76" s="4">
        <f t="shared" si="9"/>
        <v>65.192982456140356</v>
      </c>
      <c r="S76" s="6">
        <v>100</v>
      </c>
      <c r="T76" s="39">
        <f t="shared" si="10"/>
        <v>0.65192982456140358</v>
      </c>
      <c r="U76" s="40" t="s">
        <v>821</v>
      </c>
    </row>
    <row r="77" spans="1:21" x14ac:dyDescent="0.3">
      <c r="A77" s="6">
        <v>72</v>
      </c>
      <c r="B77" s="51" t="s">
        <v>77</v>
      </c>
      <c r="C77" s="51" t="s">
        <v>52</v>
      </c>
      <c r="D77" s="51" t="s">
        <v>62</v>
      </c>
      <c r="E77" s="36" t="str">
        <f t="shared" si="11"/>
        <v>Б</v>
      </c>
      <c r="F77" s="36" t="str">
        <f t="shared" si="12"/>
        <v>М</v>
      </c>
      <c r="G77" s="36" t="str">
        <f t="shared" si="13"/>
        <v>А</v>
      </c>
      <c r="H77" s="8">
        <v>760184</v>
      </c>
      <c r="I77" s="37">
        <v>6</v>
      </c>
      <c r="J77" s="8" t="s">
        <v>97</v>
      </c>
      <c r="K77" s="2" t="s">
        <v>10</v>
      </c>
      <c r="L77" s="47">
        <v>12</v>
      </c>
      <c r="M77" s="55">
        <f>IF(L77="-",0,IF(L77&gt;-20,20*L77/32))</f>
        <v>7.5</v>
      </c>
      <c r="N77" s="47">
        <v>8</v>
      </c>
      <c r="O77" s="55">
        <f>IF(N77="-",0,IF(N77&gt;-40,40*N77/10))</f>
        <v>32</v>
      </c>
      <c r="P77" s="25">
        <v>22</v>
      </c>
      <c r="Q77" s="55">
        <v>25.454545454545453</v>
      </c>
      <c r="R77" s="4">
        <f t="shared" si="9"/>
        <v>64.954545454545453</v>
      </c>
      <c r="S77" s="6">
        <v>100</v>
      </c>
      <c r="T77" s="39">
        <f t="shared" si="10"/>
        <v>0.64954545454545454</v>
      </c>
      <c r="U77" s="40" t="s">
        <v>821</v>
      </c>
    </row>
    <row r="78" spans="1:21" x14ac:dyDescent="0.3">
      <c r="A78" s="6">
        <v>73</v>
      </c>
      <c r="B78" s="6" t="s">
        <v>799</v>
      </c>
      <c r="C78" s="6" t="s">
        <v>800</v>
      </c>
      <c r="D78" s="6"/>
      <c r="E78" s="36" t="str">
        <f t="shared" si="11"/>
        <v>М</v>
      </c>
      <c r="F78" s="36" t="str">
        <f t="shared" si="12"/>
        <v>Д</v>
      </c>
      <c r="G78" s="36" t="str">
        <f t="shared" si="13"/>
        <v/>
      </c>
      <c r="H78" s="6">
        <v>763113</v>
      </c>
      <c r="I78" s="37">
        <v>7</v>
      </c>
      <c r="J78" s="6" t="s">
        <v>256</v>
      </c>
      <c r="K78" s="2" t="s">
        <v>10</v>
      </c>
      <c r="L78" s="38">
        <v>19</v>
      </c>
      <c r="M78" s="55">
        <f>IF(L78="-",0,IF(L78&gt;-20,20*L78/32))</f>
        <v>11.875</v>
      </c>
      <c r="N78" s="38">
        <v>10</v>
      </c>
      <c r="O78" s="55">
        <f>IF(N78="-",0,IF(N78&gt;-40,40*N78/40))</f>
        <v>10</v>
      </c>
      <c r="P78" s="38">
        <v>9</v>
      </c>
      <c r="Q78" s="55">
        <v>40</v>
      </c>
      <c r="R78" s="4">
        <f t="shared" si="9"/>
        <v>61.875</v>
      </c>
      <c r="S78" s="6">
        <v>100</v>
      </c>
      <c r="T78" s="39">
        <f t="shared" si="10"/>
        <v>0.61875000000000002</v>
      </c>
      <c r="U78" s="40" t="s">
        <v>821</v>
      </c>
    </row>
    <row r="79" spans="1:21" x14ac:dyDescent="0.3">
      <c r="A79" s="6">
        <v>74</v>
      </c>
      <c r="B79" s="6" t="s">
        <v>466</v>
      </c>
      <c r="C79" s="6" t="s">
        <v>286</v>
      </c>
      <c r="D79" s="6" t="s">
        <v>46</v>
      </c>
      <c r="E79" s="36" t="str">
        <f t="shared" si="11"/>
        <v>С</v>
      </c>
      <c r="F79" s="36" t="str">
        <f t="shared" si="12"/>
        <v>В</v>
      </c>
      <c r="G79" s="36" t="str">
        <f t="shared" si="13"/>
        <v>Н</v>
      </c>
      <c r="H79" s="6">
        <v>763108</v>
      </c>
      <c r="I79" s="24">
        <v>7</v>
      </c>
      <c r="J79" s="6" t="s">
        <v>399</v>
      </c>
      <c r="K79" s="2" t="s">
        <v>10</v>
      </c>
      <c r="L79" s="11">
        <v>15</v>
      </c>
      <c r="M79" s="55">
        <v>9.375</v>
      </c>
      <c r="N79" s="11">
        <v>6</v>
      </c>
      <c r="O79" s="55">
        <v>24</v>
      </c>
      <c r="P79" s="25">
        <v>48</v>
      </c>
      <c r="Q79" s="55">
        <v>28.333333333333332</v>
      </c>
      <c r="R79" s="4">
        <f t="shared" si="9"/>
        <v>61.708333333333329</v>
      </c>
      <c r="S79" s="6">
        <v>100</v>
      </c>
      <c r="T79" s="39">
        <f t="shared" si="10"/>
        <v>0.61708333333333332</v>
      </c>
      <c r="U79" s="40" t="s">
        <v>821</v>
      </c>
    </row>
    <row r="80" spans="1:21" x14ac:dyDescent="0.3">
      <c r="A80" s="6">
        <v>75</v>
      </c>
      <c r="B80" s="6" t="s">
        <v>281</v>
      </c>
      <c r="C80" s="6" t="s">
        <v>282</v>
      </c>
      <c r="D80" s="6" t="s">
        <v>283</v>
      </c>
      <c r="E80" s="36" t="str">
        <f t="shared" si="11"/>
        <v>Ш</v>
      </c>
      <c r="F80" s="36" t="str">
        <f t="shared" si="12"/>
        <v>В</v>
      </c>
      <c r="G80" s="36" t="str">
        <f t="shared" si="13"/>
        <v>Ю</v>
      </c>
      <c r="H80" s="6">
        <v>760186</v>
      </c>
      <c r="I80" s="24">
        <v>7</v>
      </c>
      <c r="J80" s="10" t="s">
        <v>215</v>
      </c>
      <c r="K80" s="2" t="s">
        <v>10</v>
      </c>
      <c r="L80" s="11">
        <v>18</v>
      </c>
      <c r="M80" s="55">
        <v>10</v>
      </c>
      <c r="N80" s="11">
        <v>7.3</v>
      </c>
      <c r="O80" s="55">
        <v>29.2</v>
      </c>
      <c r="P80" s="25">
        <v>22.1</v>
      </c>
      <c r="Q80" s="55">
        <v>22.443438914027148</v>
      </c>
      <c r="R80" s="4">
        <f t="shared" si="9"/>
        <v>61.643438914027151</v>
      </c>
      <c r="S80" s="6">
        <v>100</v>
      </c>
      <c r="T80" s="39">
        <f t="shared" si="10"/>
        <v>0.61643438914027149</v>
      </c>
      <c r="U80" s="40" t="s">
        <v>821</v>
      </c>
    </row>
    <row r="81" spans="1:21" x14ac:dyDescent="0.3">
      <c r="A81" s="6">
        <v>76</v>
      </c>
      <c r="B81" s="23" t="s">
        <v>86</v>
      </c>
      <c r="C81" s="23" t="s">
        <v>87</v>
      </c>
      <c r="D81" s="23" t="s">
        <v>88</v>
      </c>
      <c r="E81" s="36" t="str">
        <f t="shared" si="11"/>
        <v>С</v>
      </c>
      <c r="F81" s="36" t="str">
        <f t="shared" si="12"/>
        <v>В</v>
      </c>
      <c r="G81" s="36" t="str">
        <f t="shared" si="13"/>
        <v>Ю</v>
      </c>
      <c r="H81" s="8">
        <v>760184</v>
      </c>
      <c r="I81" s="24">
        <v>7</v>
      </c>
      <c r="J81" s="9" t="s">
        <v>102</v>
      </c>
      <c r="K81" s="2" t="s">
        <v>10</v>
      </c>
      <c r="L81" s="47">
        <v>13</v>
      </c>
      <c r="M81" s="55">
        <f>IF(L81="-",0,IF(L81&gt;-20,20*L81/32))</f>
        <v>8.125</v>
      </c>
      <c r="N81" s="47">
        <v>6</v>
      </c>
      <c r="O81" s="55">
        <f>IF(N81="-",0,IF(N81&gt;-40,40*N81/10))</f>
        <v>24</v>
      </c>
      <c r="P81" s="25">
        <v>19</v>
      </c>
      <c r="Q81" s="55">
        <v>29.473684210526315</v>
      </c>
      <c r="R81" s="4">
        <f t="shared" si="9"/>
        <v>61.598684210526315</v>
      </c>
      <c r="S81" s="6">
        <v>100</v>
      </c>
      <c r="T81" s="39">
        <f t="shared" si="10"/>
        <v>0.61598684210526311</v>
      </c>
      <c r="U81" s="40" t="s">
        <v>821</v>
      </c>
    </row>
    <row r="82" spans="1:21" x14ac:dyDescent="0.3">
      <c r="A82" s="6">
        <v>77</v>
      </c>
      <c r="B82" s="6" t="s">
        <v>491</v>
      </c>
      <c r="C82" s="6" t="s">
        <v>496</v>
      </c>
      <c r="D82" s="6" t="s">
        <v>497</v>
      </c>
      <c r="E82" s="36" t="str">
        <f t="shared" si="11"/>
        <v>Р</v>
      </c>
      <c r="F82" s="36" t="str">
        <f t="shared" si="12"/>
        <v xml:space="preserve"> </v>
      </c>
      <c r="G82" s="36" t="str">
        <f t="shared" si="13"/>
        <v xml:space="preserve"> </v>
      </c>
      <c r="H82" s="6">
        <v>760244</v>
      </c>
      <c r="I82" s="24">
        <v>8</v>
      </c>
      <c r="J82" s="6" t="s">
        <v>498</v>
      </c>
      <c r="K82" s="2" t="s">
        <v>10</v>
      </c>
      <c r="L82" s="11">
        <v>24</v>
      </c>
      <c r="M82" s="55">
        <v>8.4210526315789469</v>
      </c>
      <c r="N82" s="11">
        <v>7.4</v>
      </c>
      <c r="O82" s="55">
        <v>29.6</v>
      </c>
      <c r="P82" s="25">
        <v>24</v>
      </c>
      <c r="Q82" s="55">
        <v>23.333333333333332</v>
      </c>
      <c r="R82" s="4">
        <f t="shared" si="9"/>
        <v>61.354385964912282</v>
      </c>
      <c r="S82" s="6">
        <v>100</v>
      </c>
      <c r="T82" s="39">
        <f t="shared" si="10"/>
        <v>0.61354385964912284</v>
      </c>
      <c r="U82" s="40" t="s">
        <v>821</v>
      </c>
    </row>
    <row r="83" spans="1:21" x14ac:dyDescent="0.3">
      <c r="A83" s="6">
        <v>78</v>
      </c>
      <c r="B83" s="6" t="s">
        <v>287</v>
      </c>
      <c r="C83" s="6" t="s">
        <v>176</v>
      </c>
      <c r="D83" s="6" t="s">
        <v>44</v>
      </c>
      <c r="E83" s="36" t="str">
        <f t="shared" si="11"/>
        <v>К</v>
      </c>
      <c r="F83" s="36" t="str">
        <f t="shared" si="12"/>
        <v>К</v>
      </c>
      <c r="G83" s="36" t="str">
        <f t="shared" si="13"/>
        <v>А</v>
      </c>
      <c r="H83" s="6">
        <v>760186</v>
      </c>
      <c r="I83" s="24">
        <v>7</v>
      </c>
      <c r="J83" s="10" t="s">
        <v>227</v>
      </c>
      <c r="K83" s="2" t="s">
        <v>10</v>
      </c>
      <c r="L83" s="11">
        <v>21</v>
      </c>
      <c r="M83" s="55">
        <v>11.6</v>
      </c>
      <c r="N83" s="11">
        <v>6.2</v>
      </c>
      <c r="O83" s="55">
        <v>24.8</v>
      </c>
      <c r="P83" s="25">
        <v>20.100000000000001</v>
      </c>
      <c r="Q83" s="55">
        <v>24.676616915422883</v>
      </c>
      <c r="R83" s="4">
        <f t="shared" si="9"/>
        <v>61.076616915422882</v>
      </c>
      <c r="S83" s="6">
        <v>100</v>
      </c>
      <c r="T83" s="39">
        <f t="shared" si="10"/>
        <v>0.61076616915422877</v>
      </c>
      <c r="U83" s="40" t="s">
        <v>821</v>
      </c>
    </row>
    <row r="84" spans="1:21" x14ac:dyDescent="0.3">
      <c r="A84" s="6">
        <v>79</v>
      </c>
      <c r="B84" s="6" t="s">
        <v>792</v>
      </c>
      <c r="C84" s="6" t="s">
        <v>793</v>
      </c>
      <c r="D84" s="6" t="s">
        <v>131</v>
      </c>
      <c r="E84" s="36" t="str">
        <f t="shared" si="11"/>
        <v>Р</v>
      </c>
      <c r="F84" s="36" t="str">
        <f t="shared" si="12"/>
        <v>Я</v>
      </c>
      <c r="G84" s="36" t="str">
        <f t="shared" si="13"/>
        <v>Д</v>
      </c>
      <c r="H84" s="6">
        <v>763113</v>
      </c>
      <c r="I84" s="37">
        <v>8</v>
      </c>
      <c r="J84" s="6" t="s">
        <v>447</v>
      </c>
      <c r="K84" s="2" t="s">
        <v>10</v>
      </c>
      <c r="L84" s="38">
        <v>23</v>
      </c>
      <c r="M84" s="55">
        <f>IF(L84="-",0,IF(L84&gt;-20,20*L84/32))</f>
        <v>14.375</v>
      </c>
      <c r="N84" s="38">
        <v>10</v>
      </c>
      <c r="O84" s="55">
        <f>IF(N84="-",0,IF(N84&gt;-40,40*N84/40))</f>
        <v>10</v>
      </c>
      <c r="P84" s="38">
        <v>10</v>
      </c>
      <c r="Q84" s="55">
        <v>36</v>
      </c>
      <c r="R84" s="4">
        <f t="shared" si="9"/>
        <v>60.375</v>
      </c>
      <c r="S84" s="6">
        <v>100</v>
      </c>
      <c r="T84" s="39">
        <f t="shared" si="10"/>
        <v>0.60375000000000001</v>
      </c>
      <c r="U84" s="40" t="s">
        <v>821</v>
      </c>
    </row>
    <row r="85" spans="1:21" x14ac:dyDescent="0.3">
      <c r="A85" s="6">
        <v>80</v>
      </c>
      <c r="B85" s="6" t="s">
        <v>737</v>
      </c>
      <c r="C85" s="6" t="s">
        <v>738</v>
      </c>
      <c r="D85" s="6" t="s">
        <v>88</v>
      </c>
      <c r="E85" s="36" t="str">
        <f t="shared" si="11"/>
        <v>С</v>
      </c>
      <c r="F85" s="36" t="str">
        <f t="shared" si="12"/>
        <v>Г</v>
      </c>
      <c r="G85" s="36" t="str">
        <f t="shared" si="13"/>
        <v>Ю</v>
      </c>
      <c r="H85" s="6">
        <v>766104</v>
      </c>
      <c r="I85" s="37">
        <v>7</v>
      </c>
      <c r="J85" s="6" t="s">
        <v>739</v>
      </c>
      <c r="K85" s="2" t="s">
        <v>10</v>
      </c>
      <c r="L85" s="38">
        <v>15</v>
      </c>
      <c r="M85" s="55">
        <f>IF(L85="-",0,IF(L85&gt;-20,20*L85/32))</f>
        <v>9.375</v>
      </c>
      <c r="N85" s="38">
        <v>9.4</v>
      </c>
      <c r="O85" s="55">
        <f>IF(N85="-",0,IF(N85&gt;-40,40*N85/40))</f>
        <v>9.4</v>
      </c>
      <c r="P85" s="38">
        <v>13</v>
      </c>
      <c r="Q85" s="55">
        <v>40</v>
      </c>
      <c r="R85" s="4">
        <f t="shared" si="9"/>
        <v>58.774999999999999</v>
      </c>
      <c r="S85" s="6">
        <v>100</v>
      </c>
      <c r="T85" s="39">
        <f t="shared" si="10"/>
        <v>0.58774999999999999</v>
      </c>
      <c r="U85" s="40" t="s">
        <v>821</v>
      </c>
    </row>
    <row r="86" spans="1:21" x14ac:dyDescent="0.3">
      <c r="A86" s="6">
        <v>81</v>
      </c>
      <c r="B86" s="6" t="s">
        <v>794</v>
      </c>
      <c r="C86" s="6" t="s">
        <v>795</v>
      </c>
      <c r="D86" s="6" t="s">
        <v>796</v>
      </c>
      <c r="E86" s="36" t="str">
        <f t="shared" si="11"/>
        <v>Х</v>
      </c>
      <c r="F86" s="36" t="str">
        <f t="shared" si="12"/>
        <v>И</v>
      </c>
      <c r="G86" s="36" t="str">
        <f t="shared" si="13"/>
        <v>Ш</v>
      </c>
      <c r="H86" s="6">
        <v>763113</v>
      </c>
      <c r="I86" s="37">
        <v>8</v>
      </c>
      <c r="J86" s="6" t="s">
        <v>439</v>
      </c>
      <c r="K86" s="2" t="s">
        <v>10</v>
      </c>
      <c r="L86" s="38">
        <v>20</v>
      </c>
      <c r="M86" s="55">
        <f>IF(L86="-",0,IF(L86&gt;-20,20*L86/32))</f>
        <v>12.5</v>
      </c>
      <c r="N86" s="38">
        <v>10</v>
      </c>
      <c r="O86" s="55">
        <f>IF(N86="-",0,IF(N86&gt;-40,40*N86/40))</f>
        <v>10</v>
      </c>
      <c r="P86" s="56">
        <v>10</v>
      </c>
      <c r="Q86" s="55">
        <v>36</v>
      </c>
      <c r="R86" s="4">
        <f t="shared" si="9"/>
        <v>58.5</v>
      </c>
      <c r="S86" s="6">
        <v>100</v>
      </c>
      <c r="T86" s="39">
        <f t="shared" si="10"/>
        <v>0.58499999999999996</v>
      </c>
      <c r="U86" s="40" t="s">
        <v>821</v>
      </c>
    </row>
    <row r="87" spans="1:21" x14ac:dyDescent="0.3">
      <c r="A87" s="6">
        <v>82</v>
      </c>
      <c r="B87" s="6" t="s">
        <v>288</v>
      </c>
      <c r="C87" s="6" t="s">
        <v>45</v>
      </c>
      <c r="D87" s="6" t="s">
        <v>41</v>
      </c>
      <c r="E87" s="36" t="str">
        <f t="shared" si="11"/>
        <v>К</v>
      </c>
      <c r="F87" s="36" t="str">
        <f t="shared" si="12"/>
        <v>Д</v>
      </c>
      <c r="G87" s="36" t="str">
        <f t="shared" si="13"/>
        <v>С</v>
      </c>
      <c r="H87" s="6">
        <v>760186</v>
      </c>
      <c r="I87" s="24">
        <v>7</v>
      </c>
      <c r="J87" s="10" t="s">
        <v>266</v>
      </c>
      <c r="K87" s="2" t="s">
        <v>10</v>
      </c>
      <c r="L87" s="11">
        <v>15</v>
      </c>
      <c r="M87" s="55">
        <v>8.3000000000000007</v>
      </c>
      <c r="N87" s="11">
        <v>6</v>
      </c>
      <c r="O87" s="55">
        <v>24</v>
      </c>
      <c r="P87" s="25">
        <v>19.100000000000001</v>
      </c>
      <c r="Q87" s="55">
        <v>25.968586387434552</v>
      </c>
      <c r="R87" s="4">
        <f t="shared" si="9"/>
        <v>58.268586387434553</v>
      </c>
      <c r="S87" s="6">
        <v>100</v>
      </c>
      <c r="T87" s="39">
        <f t="shared" si="10"/>
        <v>0.58268586387434551</v>
      </c>
      <c r="U87" s="40" t="s">
        <v>821</v>
      </c>
    </row>
    <row r="88" spans="1:21" x14ac:dyDescent="0.3">
      <c r="A88" s="6">
        <v>83</v>
      </c>
      <c r="B88" s="6" t="s">
        <v>798</v>
      </c>
      <c r="C88" s="6" t="s">
        <v>37</v>
      </c>
      <c r="D88" s="6" t="s">
        <v>44</v>
      </c>
      <c r="E88" s="36" t="str">
        <f t="shared" si="11"/>
        <v>Е</v>
      </c>
      <c r="F88" s="36" t="str">
        <f t="shared" si="12"/>
        <v>Е</v>
      </c>
      <c r="G88" s="36" t="str">
        <f t="shared" si="13"/>
        <v>А</v>
      </c>
      <c r="H88" s="6">
        <v>763113</v>
      </c>
      <c r="I88" s="37">
        <v>7</v>
      </c>
      <c r="J88" s="6" t="s">
        <v>224</v>
      </c>
      <c r="K88" s="2" t="s">
        <v>10</v>
      </c>
      <c r="L88" s="38">
        <v>11</v>
      </c>
      <c r="M88" s="55">
        <f t="shared" ref="M88:M94" si="14">IF(L88="-",0,IF(L88&gt;-20,20*L88/32))</f>
        <v>6.875</v>
      </c>
      <c r="N88" s="38">
        <v>9</v>
      </c>
      <c r="O88" s="55">
        <f t="shared" ref="O88:O94" si="15">IF(N88="-",0,IF(N88&gt;-40,40*N88/40))</f>
        <v>9</v>
      </c>
      <c r="P88" s="38">
        <v>9</v>
      </c>
      <c r="Q88" s="55">
        <v>40</v>
      </c>
      <c r="R88" s="4">
        <f t="shared" si="9"/>
        <v>55.875</v>
      </c>
      <c r="S88" s="6">
        <v>100</v>
      </c>
      <c r="T88" s="39">
        <f t="shared" si="10"/>
        <v>0.55874999999999997</v>
      </c>
      <c r="U88" s="40" t="s">
        <v>821</v>
      </c>
    </row>
    <row r="89" spans="1:21" x14ac:dyDescent="0.3">
      <c r="A89" s="6">
        <v>84</v>
      </c>
      <c r="B89" s="6" t="s">
        <v>797</v>
      </c>
      <c r="C89" s="6" t="s">
        <v>45</v>
      </c>
      <c r="D89" s="6" t="s">
        <v>44</v>
      </c>
      <c r="E89" s="36" t="str">
        <f t="shared" si="11"/>
        <v>Ф</v>
      </c>
      <c r="F89" s="36" t="str">
        <f t="shared" si="12"/>
        <v>Д</v>
      </c>
      <c r="G89" s="36" t="str">
        <f t="shared" si="13"/>
        <v>А</v>
      </c>
      <c r="H89" s="6">
        <v>763113</v>
      </c>
      <c r="I89" s="37">
        <v>7</v>
      </c>
      <c r="J89" s="6" t="s">
        <v>220</v>
      </c>
      <c r="K89" s="2" t="s">
        <v>10</v>
      </c>
      <c r="L89" s="38">
        <v>7</v>
      </c>
      <c r="M89" s="55">
        <f t="shared" si="14"/>
        <v>4.375</v>
      </c>
      <c r="N89" s="38">
        <v>10</v>
      </c>
      <c r="O89" s="55">
        <f t="shared" si="15"/>
        <v>10</v>
      </c>
      <c r="P89" s="38">
        <v>10</v>
      </c>
      <c r="Q89" s="55">
        <v>36</v>
      </c>
      <c r="R89" s="4">
        <f t="shared" si="9"/>
        <v>50.375</v>
      </c>
      <c r="S89" s="6">
        <v>100</v>
      </c>
      <c r="T89" s="39">
        <f t="shared" si="10"/>
        <v>0.50375000000000003</v>
      </c>
      <c r="U89" s="40" t="s">
        <v>821</v>
      </c>
    </row>
    <row r="90" spans="1:21" x14ac:dyDescent="0.3">
      <c r="A90" s="6">
        <v>85</v>
      </c>
      <c r="B90" s="51" t="s">
        <v>94</v>
      </c>
      <c r="C90" s="51" t="s">
        <v>90</v>
      </c>
      <c r="D90" s="51" t="s">
        <v>95</v>
      </c>
      <c r="E90" s="36" t="str">
        <f t="shared" si="11"/>
        <v>П</v>
      </c>
      <c r="F90" s="36" t="str">
        <f t="shared" si="12"/>
        <v>Р</v>
      </c>
      <c r="G90" s="36" t="str">
        <f t="shared" si="13"/>
        <v>Р</v>
      </c>
      <c r="H90" s="8">
        <v>760184</v>
      </c>
      <c r="I90" s="24">
        <v>8</v>
      </c>
      <c r="J90" s="8" t="s">
        <v>107</v>
      </c>
      <c r="K90" s="2" t="s">
        <v>10</v>
      </c>
      <c r="L90" s="47">
        <v>29</v>
      </c>
      <c r="M90" s="55">
        <f t="shared" si="14"/>
        <v>18.125</v>
      </c>
      <c r="N90" s="47">
        <v>6.3</v>
      </c>
      <c r="O90" s="55">
        <f t="shared" si="15"/>
        <v>6.3</v>
      </c>
      <c r="P90" s="25">
        <v>22</v>
      </c>
      <c r="Q90" s="55">
        <v>25.454545454545453</v>
      </c>
      <c r="R90" s="4">
        <f t="shared" si="9"/>
        <v>49.87954545454545</v>
      </c>
      <c r="S90" s="6">
        <v>100</v>
      </c>
      <c r="T90" s="39">
        <f t="shared" si="10"/>
        <v>0.49879545454545449</v>
      </c>
      <c r="U90" s="40" t="s">
        <v>821</v>
      </c>
    </row>
    <row r="91" spans="1:21" x14ac:dyDescent="0.3">
      <c r="A91" s="6">
        <v>86</v>
      </c>
      <c r="B91" s="6" t="s">
        <v>783</v>
      </c>
      <c r="C91" s="6" t="s">
        <v>784</v>
      </c>
      <c r="D91" s="6" t="s">
        <v>23</v>
      </c>
      <c r="E91" s="36" t="str">
        <f t="shared" si="11"/>
        <v>М</v>
      </c>
      <c r="F91" s="36" t="str">
        <f t="shared" si="12"/>
        <v>Я</v>
      </c>
      <c r="G91" s="36" t="str">
        <f t="shared" si="13"/>
        <v>А</v>
      </c>
      <c r="H91" s="6">
        <v>763106</v>
      </c>
      <c r="I91" s="37">
        <v>7</v>
      </c>
      <c r="J91" s="6" t="s">
        <v>218</v>
      </c>
      <c r="K91" s="2" t="s">
        <v>10</v>
      </c>
      <c r="L91" s="38">
        <v>10</v>
      </c>
      <c r="M91" s="55">
        <f t="shared" si="14"/>
        <v>6.25</v>
      </c>
      <c r="N91" s="38">
        <v>3.5</v>
      </c>
      <c r="O91" s="55">
        <f t="shared" si="15"/>
        <v>3.5</v>
      </c>
      <c r="P91" s="38">
        <v>0.10100000000000001</v>
      </c>
      <c r="Q91" s="55">
        <v>40</v>
      </c>
      <c r="R91" s="4">
        <f t="shared" si="9"/>
        <v>49.75</v>
      </c>
      <c r="S91" s="6">
        <v>100</v>
      </c>
      <c r="T91" s="39">
        <f t="shared" si="10"/>
        <v>0.4975</v>
      </c>
      <c r="U91" s="40" t="str">
        <f t="shared" ref="U91:U110" si="16">IF(R91&gt;75%*S91,"Победитель",IF(R91&gt;50%*S91,"Призёр","Участник"))</f>
        <v>Участник</v>
      </c>
    </row>
    <row r="92" spans="1:21" x14ac:dyDescent="0.3">
      <c r="A92" s="6">
        <v>87</v>
      </c>
      <c r="B92" s="6" t="s">
        <v>719</v>
      </c>
      <c r="C92" s="6" t="s">
        <v>720</v>
      </c>
      <c r="D92" s="6"/>
      <c r="E92" s="36" t="str">
        <f t="shared" si="11"/>
        <v>В</v>
      </c>
      <c r="F92" s="36" t="str">
        <f t="shared" si="12"/>
        <v>Я</v>
      </c>
      <c r="G92" s="36" t="str">
        <f t="shared" si="13"/>
        <v/>
      </c>
      <c r="H92" s="6">
        <v>766104</v>
      </c>
      <c r="I92" s="37">
        <v>8</v>
      </c>
      <c r="J92" s="6" t="s">
        <v>721</v>
      </c>
      <c r="K92" s="2" t="s">
        <v>10</v>
      </c>
      <c r="L92" s="38">
        <v>17</v>
      </c>
      <c r="M92" s="55">
        <f t="shared" si="14"/>
        <v>10.625</v>
      </c>
      <c r="N92" s="38">
        <v>6</v>
      </c>
      <c r="O92" s="55">
        <f t="shared" si="15"/>
        <v>6</v>
      </c>
      <c r="P92" s="38">
        <v>16</v>
      </c>
      <c r="Q92" s="55">
        <v>32.5</v>
      </c>
      <c r="R92" s="4">
        <f t="shared" si="9"/>
        <v>49.125</v>
      </c>
      <c r="S92" s="6">
        <v>100</v>
      </c>
      <c r="T92" s="39">
        <f t="shared" si="10"/>
        <v>0.49125000000000002</v>
      </c>
      <c r="U92" s="40" t="str">
        <f t="shared" si="16"/>
        <v>Участник</v>
      </c>
    </row>
    <row r="93" spans="1:21" x14ac:dyDescent="0.3">
      <c r="A93" s="6">
        <v>88</v>
      </c>
      <c r="B93" s="6" t="s">
        <v>740</v>
      </c>
      <c r="C93" s="6" t="s">
        <v>741</v>
      </c>
      <c r="D93" s="6" t="s">
        <v>44</v>
      </c>
      <c r="E93" s="36" t="str">
        <f t="shared" si="11"/>
        <v>Г</v>
      </c>
      <c r="F93" s="36" t="str">
        <f t="shared" si="12"/>
        <v>С</v>
      </c>
      <c r="G93" s="36" t="str">
        <f t="shared" si="13"/>
        <v>А</v>
      </c>
      <c r="H93" s="6">
        <v>766104</v>
      </c>
      <c r="I93" s="37">
        <v>7</v>
      </c>
      <c r="J93" s="6" t="s">
        <v>742</v>
      </c>
      <c r="K93" s="2" t="s">
        <v>10</v>
      </c>
      <c r="L93" s="38">
        <v>15</v>
      </c>
      <c r="M93" s="55">
        <f t="shared" si="14"/>
        <v>9.375</v>
      </c>
      <c r="N93" s="38">
        <v>9.4</v>
      </c>
      <c r="O93" s="55">
        <f t="shared" si="15"/>
        <v>9.4</v>
      </c>
      <c r="P93" s="38">
        <v>19</v>
      </c>
      <c r="Q93" s="55">
        <v>27.368421052631579</v>
      </c>
      <c r="R93" s="4">
        <f t="shared" si="9"/>
        <v>46.143421052631581</v>
      </c>
      <c r="S93" s="6">
        <v>100</v>
      </c>
      <c r="T93" s="39">
        <f t="shared" si="10"/>
        <v>0.46143421052631584</v>
      </c>
      <c r="U93" s="40" t="str">
        <f t="shared" si="16"/>
        <v>Участник</v>
      </c>
    </row>
    <row r="94" spans="1:21" x14ac:dyDescent="0.3">
      <c r="A94" s="6">
        <v>89</v>
      </c>
      <c r="B94" s="6" t="s">
        <v>731</v>
      </c>
      <c r="C94" s="6" t="s">
        <v>732</v>
      </c>
      <c r="D94" s="6" t="s">
        <v>733</v>
      </c>
      <c r="E94" s="36" t="str">
        <f t="shared" si="11"/>
        <v>П</v>
      </c>
      <c r="F94" s="36" t="str">
        <f t="shared" si="12"/>
        <v>С</v>
      </c>
      <c r="G94" s="36" t="str">
        <f t="shared" si="13"/>
        <v>С</v>
      </c>
      <c r="H94" s="6">
        <v>766104</v>
      </c>
      <c r="I94" s="37">
        <v>7</v>
      </c>
      <c r="J94" s="6" t="s">
        <v>734</v>
      </c>
      <c r="K94" s="2" t="s">
        <v>10</v>
      </c>
      <c r="L94" s="38">
        <v>17</v>
      </c>
      <c r="M94" s="55">
        <f t="shared" si="14"/>
        <v>10.625</v>
      </c>
      <c r="N94" s="38">
        <v>4</v>
      </c>
      <c r="O94" s="55">
        <f t="shared" si="15"/>
        <v>4</v>
      </c>
      <c r="P94" s="38">
        <v>17</v>
      </c>
      <c r="Q94" s="55">
        <v>30.588235294117649</v>
      </c>
      <c r="R94" s="4">
        <f t="shared" si="9"/>
        <v>45.213235294117652</v>
      </c>
      <c r="S94" s="6">
        <v>100</v>
      </c>
      <c r="T94" s="39">
        <f t="shared" si="10"/>
        <v>0.45213235294117654</v>
      </c>
      <c r="U94" s="40" t="str">
        <f t="shared" si="16"/>
        <v>Участник</v>
      </c>
    </row>
    <row r="95" spans="1:21" x14ac:dyDescent="0.3">
      <c r="A95" s="6">
        <v>90</v>
      </c>
      <c r="B95" s="6" t="s">
        <v>598</v>
      </c>
      <c r="C95" s="6" t="s">
        <v>50</v>
      </c>
      <c r="D95" s="6" t="s">
        <v>62</v>
      </c>
      <c r="E95" s="36" t="str">
        <f t="shared" si="11"/>
        <v>Т</v>
      </c>
      <c r="F95" s="36" t="str">
        <f t="shared" si="12"/>
        <v>Д</v>
      </c>
      <c r="G95" s="36" t="str">
        <f t="shared" si="13"/>
        <v>А</v>
      </c>
      <c r="H95" s="6">
        <v>761301</v>
      </c>
      <c r="I95" s="24">
        <v>8</v>
      </c>
      <c r="J95" s="6" t="s">
        <v>247</v>
      </c>
      <c r="K95" s="2" t="s">
        <v>10</v>
      </c>
      <c r="L95" s="11">
        <v>18</v>
      </c>
      <c r="M95" s="55">
        <v>5</v>
      </c>
      <c r="N95" s="11">
        <v>20</v>
      </c>
      <c r="O95" s="55"/>
      <c r="P95" s="25">
        <v>21</v>
      </c>
      <c r="Q95" s="55">
        <v>40</v>
      </c>
      <c r="R95" s="4">
        <f t="shared" si="9"/>
        <v>45</v>
      </c>
      <c r="S95" s="6">
        <v>100</v>
      </c>
      <c r="T95" s="39">
        <f t="shared" si="10"/>
        <v>0.45</v>
      </c>
      <c r="U95" s="40" t="str">
        <f t="shared" si="16"/>
        <v>Участник</v>
      </c>
    </row>
    <row r="96" spans="1:21" x14ac:dyDescent="0.3">
      <c r="A96" s="6">
        <v>91</v>
      </c>
      <c r="B96" s="6" t="s">
        <v>735</v>
      </c>
      <c r="C96" s="6" t="s">
        <v>341</v>
      </c>
      <c r="D96" s="6" t="s">
        <v>62</v>
      </c>
      <c r="E96" s="36" t="str">
        <f t="shared" si="11"/>
        <v>С</v>
      </c>
      <c r="F96" s="36" t="str">
        <f t="shared" si="12"/>
        <v>А</v>
      </c>
      <c r="G96" s="36" t="str">
        <f t="shared" si="13"/>
        <v>А</v>
      </c>
      <c r="H96" s="6">
        <v>766104</v>
      </c>
      <c r="I96" s="37">
        <v>7</v>
      </c>
      <c r="J96" s="6" t="s">
        <v>736</v>
      </c>
      <c r="K96" s="2" t="s">
        <v>10</v>
      </c>
      <c r="L96" s="38">
        <v>11</v>
      </c>
      <c r="M96" s="55">
        <f>IF(L96="-",0,IF(L96&gt;-20,20*L96/32))</f>
        <v>6.875</v>
      </c>
      <c r="N96" s="38">
        <v>9.1</v>
      </c>
      <c r="O96" s="55">
        <f>IF(N96="-",0,IF(N96&gt;-40,40*N96/40))</f>
        <v>9.1</v>
      </c>
      <c r="P96" s="38">
        <v>18</v>
      </c>
      <c r="Q96" s="55">
        <v>28.888888888888889</v>
      </c>
      <c r="R96" s="4">
        <f t="shared" si="9"/>
        <v>44.863888888888887</v>
      </c>
      <c r="S96" s="6">
        <v>100</v>
      </c>
      <c r="T96" s="39">
        <f t="shared" si="10"/>
        <v>0.44863888888888886</v>
      </c>
      <c r="U96" s="40" t="str">
        <f t="shared" si="16"/>
        <v>Участник</v>
      </c>
    </row>
    <row r="97" spans="1:21" x14ac:dyDescent="0.3">
      <c r="A97" s="6">
        <v>92</v>
      </c>
      <c r="B97" s="6" t="s">
        <v>599</v>
      </c>
      <c r="C97" s="6" t="s">
        <v>336</v>
      </c>
      <c r="D97" s="6" t="s">
        <v>600</v>
      </c>
      <c r="E97" s="36" t="str">
        <f t="shared" si="11"/>
        <v>Д</v>
      </c>
      <c r="F97" s="36" t="str">
        <f t="shared" si="12"/>
        <v>А</v>
      </c>
      <c r="G97" s="36" t="str">
        <f t="shared" si="13"/>
        <v>м</v>
      </c>
      <c r="H97" s="6">
        <v>761301</v>
      </c>
      <c r="I97" s="24">
        <v>8</v>
      </c>
      <c r="J97" s="6" t="s">
        <v>250</v>
      </c>
      <c r="K97" s="2" t="s">
        <v>10</v>
      </c>
      <c r="L97" s="11">
        <v>14</v>
      </c>
      <c r="M97" s="55">
        <v>4</v>
      </c>
      <c r="N97" s="11">
        <v>16</v>
      </c>
      <c r="O97" s="55"/>
      <c r="P97" s="25">
        <v>21</v>
      </c>
      <c r="Q97" s="55">
        <v>40</v>
      </c>
      <c r="R97" s="4">
        <f t="shared" si="9"/>
        <v>44</v>
      </c>
      <c r="S97" s="6">
        <v>100</v>
      </c>
      <c r="T97" s="39">
        <f t="shared" si="10"/>
        <v>0.44</v>
      </c>
      <c r="U97" s="40" t="str">
        <f t="shared" si="16"/>
        <v>Участник</v>
      </c>
    </row>
    <row r="98" spans="1:21" x14ac:dyDescent="0.3">
      <c r="A98" s="6">
        <v>93</v>
      </c>
      <c r="B98" s="6" t="s">
        <v>727</v>
      </c>
      <c r="C98" s="6" t="s">
        <v>728</v>
      </c>
      <c r="D98" s="6" t="s">
        <v>729</v>
      </c>
      <c r="E98" s="36" t="str">
        <f t="shared" si="11"/>
        <v>О</v>
      </c>
      <c r="F98" s="36" t="str">
        <f t="shared" si="12"/>
        <v>Я</v>
      </c>
      <c r="G98" s="36" t="str">
        <f t="shared" si="13"/>
        <v>Г</v>
      </c>
      <c r="H98" s="6">
        <v>766104</v>
      </c>
      <c r="I98" s="37">
        <v>7</v>
      </c>
      <c r="J98" s="6" t="s">
        <v>730</v>
      </c>
      <c r="K98" s="2" t="s">
        <v>10</v>
      </c>
      <c r="L98" s="38">
        <v>18</v>
      </c>
      <c r="M98" s="55">
        <f>IF(L98="-",0,IF(L98&gt;-20,20*L98/32))</f>
        <v>11.25</v>
      </c>
      <c r="N98" s="38">
        <v>6.8</v>
      </c>
      <c r="O98" s="55">
        <f>IF(N98="-",0,IF(N98&gt;-40,40*N98/40))</f>
        <v>6.8</v>
      </c>
      <c r="P98" s="38">
        <v>21</v>
      </c>
      <c r="Q98" s="55">
        <v>24.761904761904763</v>
      </c>
      <c r="R98" s="4">
        <f t="shared" si="9"/>
        <v>42.811904761904763</v>
      </c>
      <c r="S98" s="6">
        <v>100</v>
      </c>
      <c r="T98" s="39">
        <f t="shared" si="10"/>
        <v>0.42811904761904762</v>
      </c>
      <c r="U98" s="40" t="str">
        <f t="shared" si="16"/>
        <v>Участник</v>
      </c>
    </row>
    <row r="99" spans="1:21" x14ac:dyDescent="0.3">
      <c r="A99" s="6">
        <v>94</v>
      </c>
      <c r="B99" s="6" t="s">
        <v>722</v>
      </c>
      <c r="C99" s="6" t="s">
        <v>68</v>
      </c>
      <c r="D99" s="6" t="s">
        <v>723</v>
      </c>
      <c r="E99" s="36" t="str">
        <f t="shared" si="11"/>
        <v>Е</v>
      </c>
      <c r="F99" s="36" t="str">
        <f t="shared" si="12"/>
        <v>А</v>
      </c>
      <c r="G99" s="36" t="str">
        <f t="shared" si="13"/>
        <v>М</v>
      </c>
      <c r="H99" s="6">
        <v>766104</v>
      </c>
      <c r="I99" s="37">
        <v>7</v>
      </c>
      <c r="J99" s="6" t="s">
        <v>724</v>
      </c>
      <c r="K99" s="2" t="s">
        <v>10</v>
      </c>
      <c r="L99" s="38">
        <v>14</v>
      </c>
      <c r="M99" s="55">
        <f>IF(L99="-",0,IF(L99&gt;-20,20*L99/32))</f>
        <v>8.75</v>
      </c>
      <c r="N99" s="38">
        <v>8.8000000000000007</v>
      </c>
      <c r="O99" s="55">
        <f>IF(N99="-",0,IF(N99&gt;-40,40*N99/40))</f>
        <v>8.8000000000000007</v>
      </c>
      <c r="P99" s="38">
        <v>21</v>
      </c>
      <c r="Q99" s="55">
        <v>24.761904761904763</v>
      </c>
      <c r="R99" s="4">
        <f t="shared" si="9"/>
        <v>42.311904761904763</v>
      </c>
      <c r="S99" s="6">
        <v>100</v>
      </c>
      <c r="T99" s="39">
        <f t="shared" si="10"/>
        <v>0.42311904761904762</v>
      </c>
      <c r="U99" s="40" t="str">
        <f t="shared" si="16"/>
        <v>Участник</v>
      </c>
    </row>
    <row r="100" spans="1:21" x14ac:dyDescent="0.3">
      <c r="A100" s="6">
        <v>95</v>
      </c>
      <c r="B100" s="6" t="s">
        <v>717</v>
      </c>
      <c r="C100" s="6" t="s">
        <v>45</v>
      </c>
      <c r="D100" s="6" t="s">
        <v>44</v>
      </c>
      <c r="E100" s="36" t="str">
        <f t="shared" si="11"/>
        <v>О</v>
      </c>
      <c r="F100" s="36" t="str">
        <f t="shared" si="12"/>
        <v>Д</v>
      </c>
      <c r="G100" s="36" t="str">
        <f t="shared" si="13"/>
        <v>А</v>
      </c>
      <c r="H100" s="6">
        <v>766104</v>
      </c>
      <c r="I100" s="37">
        <v>7</v>
      </c>
      <c r="J100" s="6" t="s">
        <v>718</v>
      </c>
      <c r="K100" s="2" t="s">
        <v>10</v>
      </c>
      <c r="L100" s="38">
        <v>21</v>
      </c>
      <c r="M100" s="55">
        <f>IF(L100="-",0,IF(L100&gt;-20,20*L100/32))</f>
        <v>13.125</v>
      </c>
      <c r="N100" s="38">
        <v>5</v>
      </c>
      <c r="O100" s="55">
        <f>IF(N100="-",0,IF(N100&gt;-40,40*N100/40))</f>
        <v>5</v>
      </c>
      <c r="P100" s="38">
        <v>22</v>
      </c>
      <c r="Q100" s="55">
        <v>23.636363636363637</v>
      </c>
      <c r="R100" s="4">
        <f t="shared" si="9"/>
        <v>41.76136363636364</v>
      </c>
      <c r="S100" s="6">
        <v>100</v>
      </c>
      <c r="T100" s="39">
        <f t="shared" si="10"/>
        <v>0.41761363636363641</v>
      </c>
      <c r="U100" s="40" t="str">
        <f t="shared" si="16"/>
        <v>Участник</v>
      </c>
    </row>
    <row r="101" spans="1:21" x14ac:dyDescent="0.3">
      <c r="A101" s="6">
        <v>96</v>
      </c>
      <c r="B101" s="6" t="s">
        <v>725</v>
      </c>
      <c r="C101" s="6" t="s">
        <v>386</v>
      </c>
      <c r="D101" s="6"/>
      <c r="E101" s="36" t="str">
        <f t="shared" si="11"/>
        <v>З</v>
      </c>
      <c r="F101" s="36" t="str">
        <f t="shared" si="12"/>
        <v>П</v>
      </c>
      <c r="G101" s="36" t="str">
        <f t="shared" si="13"/>
        <v/>
      </c>
      <c r="H101" s="6">
        <v>766104</v>
      </c>
      <c r="I101" s="37">
        <v>7</v>
      </c>
      <c r="J101" s="6" t="s">
        <v>726</v>
      </c>
      <c r="K101" s="2" t="s">
        <v>10</v>
      </c>
      <c r="L101" s="38">
        <v>14</v>
      </c>
      <c r="M101" s="55">
        <f>IF(L101="-",0,IF(L101&gt;-20,20*L101/32))</f>
        <v>8.75</v>
      </c>
      <c r="N101" s="38">
        <v>9.3000000000000007</v>
      </c>
      <c r="O101" s="55">
        <f>IF(N101="-",0,IF(N101&gt;-40,40*N101/40))</f>
        <v>9.3000000000000007</v>
      </c>
      <c r="P101" s="38">
        <v>22</v>
      </c>
      <c r="Q101" s="55">
        <v>23.636363636363637</v>
      </c>
      <c r="R101" s="4">
        <f t="shared" si="9"/>
        <v>41.686363636363637</v>
      </c>
      <c r="S101" s="6">
        <v>100</v>
      </c>
      <c r="T101" s="39">
        <f t="shared" si="10"/>
        <v>0.41686363636363638</v>
      </c>
      <c r="U101" s="40" t="str">
        <f t="shared" si="16"/>
        <v>Участник</v>
      </c>
    </row>
    <row r="102" spans="1:21" x14ac:dyDescent="0.3">
      <c r="A102" s="6">
        <v>97</v>
      </c>
      <c r="B102" s="6" t="s">
        <v>285</v>
      </c>
      <c r="C102" s="6" t="s">
        <v>286</v>
      </c>
      <c r="D102" s="6" t="s">
        <v>62</v>
      </c>
      <c r="E102" s="36" t="str">
        <f t="shared" si="11"/>
        <v>В</v>
      </c>
      <c r="F102" s="36" t="str">
        <f t="shared" si="12"/>
        <v>В</v>
      </c>
      <c r="G102" s="36" t="str">
        <f t="shared" si="13"/>
        <v>А</v>
      </c>
      <c r="H102" s="6">
        <v>760186</v>
      </c>
      <c r="I102" s="24">
        <v>7</v>
      </c>
      <c r="J102" s="10" t="s">
        <v>224</v>
      </c>
      <c r="K102" s="2" t="s">
        <v>10</v>
      </c>
      <c r="L102" s="11">
        <v>18</v>
      </c>
      <c r="M102" s="55">
        <v>10</v>
      </c>
      <c r="N102" s="11">
        <v>0</v>
      </c>
      <c r="O102" s="55">
        <v>0</v>
      </c>
      <c r="P102" s="25">
        <v>17.5</v>
      </c>
      <c r="Q102" s="55">
        <v>28.342857142857142</v>
      </c>
      <c r="R102" s="4">
        <f t="shared" ref="R102:R110" si="17">M102+O102+Q102</f>
        <v>38.342857142857142</v>
      </c>
      <c r="S102" s="6">
        <v>100</v>
      </c>
      <c r="T102" s="39">
        <f t="shared" ref="T102:T110" si="18">R102/S102</f>
        <v>0.3834285714285714</v>
      </c>
      <c r="U102" s="40" t="str">
        <f t="shared" si="16"/>
        <v>Участник</v>
      </c>
    </row>
    <row r="103" spans="1:21" x14ac:dyDescent="0.3">
      <c r="A103" s="6">
        <v>98</v>
      </c>
      <c r="B103" s="23" t="s">
        <v>83</v>
      </c>
      <c r="C103" s="23" t="s">
        <v>84</v>
      </c>
      <c r="D103" s="23" t="s">
        <v>85</v>
      </c>
      <c r="E103" s="36" t="str">
        <f t="shared" si="11"/>
        <v>Ч</v>
      </c>
      <c r="F103" s="36" t="str">
        <f t="shared" si="12"/>
        <v>М</v>
      </c>
      <c r="G103" s="36" t="str">
        <f t="shared" si="13"/>
        <v>В</v>
      </c>
      <c r="H103" s="8">
        <v>760184</v>
      </c>
      <c r="I103" s="24">
        <v>7</v>
      </c>
      <c r="J103" s="51"/>
      <c r="K103" s="2" t="s">
        <v>10</v>
      </c>
      <c r="L103" s="47"/>
      <c r="M103" s="55">
        <f>IF(L103="-",0,IF(L103&gt;-20,20*L103/32))</f>
        <v>0</v>
      </c>
      <c r="N103" s="47">
        <v>5</v>
      </c>
      <c r="O103" s="55">
        <f>IF(N103="-",0,IF(N103&gt;-40,40*N103/10))</f>
        <v>20</v>
      </c>
      <c r="P103" s="25">
        <v>34</v>
      </c>
      <c r="Q103" s="55">
        <v>16.470588235294116</v>
      </c>
      <c r="R103" s="4">
        <f t="shared" si="17"/>
        <v>36.470588235294116</v>
      </c>
      <c r="S103" s="6">
        <v>100</v>
      </c>
      <c r="T103" s="39">
        <f t="shared" si="18"/>
        <v>0.36470588235294116</v>
      </c>
      <c r="U103" s="40" t="str">
        <f t="shared" si="16"/>
        <v>Участник</v>
      </c>
    </row>
    <row r="104" spans="1:21" x14ac:dyDescent="0.3">
      <c r="A104" s="6">
        <v>99</v>
      </c>
      <c r="B104" s="6" t="s">
        <v>595</v>
      </c>
      <c r="C104" s="6" t="s">
        <v>34</v>
      </c>
      <c r="D104" s="6" t="s">
        <v>596</v>
      </c>
      <c r="E104" s="36" t="str">
        <f t="shared" si="11"/>
        <v>М</v>
      </c>
      <c r="F104" s="36" t="str">
        <f t="shared" si="12"/>
        <v>И</v>
      </c>
      <c r="G104" s="36" t="str">
        <f t="shared" si="13"/>
        <v>К</v>
      </c>
      <c r="H104" s="6">
        <v>761301</v>
      </c>
      <c r="I104" s="24">
        <v>7</v>
      </c>
      <c r="J104" s="6" t="s">
        <v>597</v>
      </c>
      <c r="K104" s="2" t="s">
        <v>10</v>
      </c>
      <c r="L104" s="11">
        <v>12</v>
      </c>
      <c r="M104" s="55">
        <v>3</v>
      </c>
      <c r="N104" s="11">
        <v>12</v>
      </c>
      <c r="O104" s="55"/>
      <c r="P104" s="25">
        <v>26</v>
      </c>
      <c r="Q104" s="55">
        <v>32.307692307692307</v>
      </c>
      <c r="R104" s="4">
        <f t="shared" si="17"/>
        <v>35.307692307692307</v>
      </c>
      <c r="S104" s="6">
        <v>100</v>
      </c>
      <c r="T104" s="39">
        <f t="shared" si="18"/>
        <v>0.35307692307692307</v>
      </c>
      <c r="U104" s="40" t="str">
        <f t="shared" si="16"/>
        <v>Участник</v>
      </c>
    </row>
    <row r="105" spans="1:21" x14ac:dyDescent="0.3">
      <c r="A105" s="6">
        <v>100</v>
      </c>
      <c r="B105" s="51" t="s">
        <v>21</v>
      </c>
      <c r="C105" s="51" t="s">
        <v>22</v>
      </c>
      <c r="D105" s="51" t="s">
        <v>23</v>
      </c>
      <c r="E105" s="36" t="str">
        <f t="shared" si="11"/>
        <v>У</v>
      </c>
      <c r="F105" s="36" t="str">
        <f t="shared" si="12"/>
        <v>А</v>
      </c>
      <c r="G105" s="36" t="str">
        <f t="shared" si="13"/>
        <v>А</v>
      </c>
      <c r="H105" s="8">
        <v>760184</v>
      </c>
      <c r="I105" s="24">
        <v>8</v>
      </c>
      <c r="J105" s="9" t="s">
        <v>106</v>
      </c>
      <c r="K105" s="2" t="s">
        <v>10</v>
      </c>
      <c r="L105" s="47">
        <v>12</v>
      </c>
      <c r="M105" s="55">
        <f>IF(L105="-",0,IF(L105&gt;-20,20*L105/32))</f>
        <v>7.5</v>
      </c>
      <c r="N105" s="47">
        <v>4</v>
      </c>
      <c r="O105" s="55">
        <f>IF(N105="-",0,IF(N105&gt;-40,40*N105/40))</f>
        <v>4</v>
      </c>
      <c r="P105" s="25">
        <v>26</v>
      </c>
      <c r="Q105" s="55">
        <v>21.53846153846154</v>
      </c>
      <c r="R105" s="4">
        <f t="shared" si="17"/>
        <v>33.03846153846154</v>
      </c>
      <c r="S105" s="6">
        <v>100</v>
      </c>
      <c r="T105" s="39">
        <f t="shared" si="18"/>
        <v>0.33038461538461539</v>
      </c>
      <c r="U105" s="40" t="str">
        <f t="shared" si="16"/>
        <v>Участник</v>
      </c>
    </row>
    <row r="106" spans="1:21" x14ac:dyDescent="0.3">
      <c r="A106" s="6">
        <v>101</v>
      </c>
      <c r="B106" s="6" t="s">
        <v>289</v>
      </c>
      <c r="C106" s="6" t="s">
        <v>37</v>
      </c>
      <c r="D106" s="6" t="s">
        <v>131</v>
      </c>
      <c r="E106" s="36" t="str">
        <f t="shared" si="11"/>
        <v>М</v>
      </c>
      <c r="F106" s="36" t="str">
        <f t="shared" si="12"/>
        <v>Е</v>
      </c>
      <c r="G106" s="36" t="str">
        <f t="shared" si="13"/>
        <v>Д</v>
      </c>
      <c r="H106" s="6">
        <v>760186</v>
      </c>
      <c r="I106" s="24">
        <v>7</v>
      </c>
      <c r="J106" s="10" t="s">
        <v>252</v>
      </c>
      <c r="K106" s="2" t="s">
        <v>10</v>
      </c>
      <c r="L106" s="45">
        <v>15</v>
      </c>
      <c r="M106" s="55">
        <v>8.3000000000000007</v>
      </c>
      <c r="N106" s="45">
        <v>0</v>
      </c>
      <c r="O106" s="55">
        <v>0</v>
      </c>
      <c r="P106" s="53">
        <v>21</v>
      </c>
      <c r="Q106" s="55">
        <v>23.61904761904762</v>
      </c>
      <c r="R106" s="4">
        <f t="shared" si="17"/>
        <v>31.919047619047621</v>
      </c>
      <c r="S106" s="6">
        <v>100</v>
      </c>
      <c r="T106" s="39">
        <f t="shared" si="18"/>
        <v>0.31919047619047619</v>
      </c>
      <c r="U106" s="40" t="str">
        <f t="shared" si="16"/>
        <v>Участник</v>
      </c>
    </row>
    <row r="107" spans="1:21" x14ac:dyDescent="0.3">
      <c r="A107" s="6">
        <v>102</v>
      </c>
      <c r="B107" s="6" t="s">
        <v>715</v>
      </c>
      <c r="C107" s="6" t="s">
        <v>50</v>
      </c>
      <c r="D107" s="6"/>
      <c r="E107" s="36" t="str">
        <f t="shared" si="11"/>
        <v>С</v>
      </c>
      <c r="F107" s="36" t="str">
        <f t="shared" si="12"/>
        <v>Д</v>
      </c>
      <c r="G107" s="36" t="str">
        <f t="shared" si="13"/>
        <v/>
      </c>
      <c r="H107" s="6">
        <v>766104</v>
      </c>
      <c r="I107" s="37">
        <v>8</v>
      </c>
      <c r="J107" s="6" t="s">
        <v>716</v>
      </c>
      <c r="K107" s="2" t="s">
        <v>10</v>
      </c>
      <c r="L107" s="44">
        <v>13</v>
      </c>
      <c r="M107" s="55">
        <f>IF(L107="-",0,IF(L107&gt;-20,20*L107/32))</f>
        <v>8.125</v>
      </c>
      <c r="N107" s="44">
        <v>9.9</v>
      </c>
      <c r="O107" s="55">
        <v>0</v>
      </c>
      <c r="P107" s="54">
        <v>24.5</v>
      </c>
      <c r="Q107" s="55">
        <v>21.224489795918366</v>
      </c>
      <c r="R107" s="4">
        <f t="shared" si="17"/>
        <v>29.349489795918366</v>
      </c>
      <c r="S107" s="6">
        <v>100</v>
      </c>
      <c r="T107" s="39">
        <f t="shared" si="18"/>
        <v>0.29349489795918365</v>
      </c>
      <c r="U107" s="40" t="str">
        <f t="shared" si="16"/>
        <v>Участник</v>
      </c>
    </row>
    <row r="108" spans="1:21" x14ac:dyDescent="0.3">
      <c r="A108" s="6">
        <v>103</v>
      </c>
      <c r="B108" s="6" t="s">
        <v>86</v>
      </c>
      <c r="C108" s="6" t="s">
        <v>164</v>
      </c>
      <c r="D108" s="6" t="s">
        <v>88</v>
      </c>
      <c r="E108" s="36" t="str">
        <f t="shared" si="11"/>
        <v>С</v>
      </c>
      <c r="F108" s="36" t="str">
        <f t="shared" si="12"/>
        <v>Н</v>
      </c>
      <c r="G108" s="36" t="str">
        <f t="shared" si="13"/>
        <v>Ю</v>
      </c>
      <c r="H108" s="6">
        <v>763106</v>
      </c>
      <c r="I108" s="37">
        <v>8</v>
      </c>
      <c r="J108" s="6" t="s">
        <v>238</v>
      </c>
      <c r="K108" s="2" t="s">
        <v>10</v>
      </c>
      <c r="L108" s="44">
        <v>15</v>
      </c>
      <c r="M108" s="55">
        <f>IF(L108="-",0,IF(L108&gt;-20,20*L108/32))</f>
        <v>9.375</v>
      </c>
      <c r="N108" s="44">
        <v>4</v>
      </c>
      <c r="O108" s="55">
        <f>IF(N108="-",0,IF(N108&gt;-40,40*N108/40))</f>
        <v>4</v>
      </c>
      <c r="P108" s="44">
        <v>0.87</v>
      </c>
      <c r="Q108" s="55">
        <v>4.6436781609195403</v>
      </c>
      <c r="R108" s="4">
        <f t="shared" si="17"/>
        <v>18.018678160919542</v>
      </c>
      <c r="S108" s="6">
        <v>100</v>
      </c>
      <c r="T108" s="39">
        <f t="shared" si="18"/>
        <v>0.18018678160919543</v>
      </c>
      <c r="U108" s="40" t="str">
        <f t="shared" si="16"/>
        <v>Участник</v>
      </c>
    </row>
    <row r="109" spans="1:21" x14ac:dyDescent="0.3">
      <c r="A109" s="6">
        <v>104</v>
      </c>
      <c r="B109" s="6" t="s">
        <v>137</v>
      </c>
      <c r="C109" s="6" t="s">
        <v>71</v>
      </c>
      <c r="D109" s="6" t="s">
        <v>41</v>
      </c>
      <c r="E109" s="36" t="str">
        <f t="shared" si="11"/>
        <v>А</v>
      </c>
      <c r="F109" s="36" t="str">
        <f t="shared" si="12"/>
        <v>Д</v>
      </c>
      <c r="G109" s="36" t="str">
        <f t="shared" si="13"/>
        <v>С</v>
      </c>
      <c r="H109" s="6">
        <v>763106</v>
      </c>
      <c r="I109" s="37">
        <v>7</v>
      </c>
      <c r="J109" s="6" t="s">
        <v>215</v>
      </c>
      <c r="K109" s="2" t="s">
        <v>10</v>
      </c>
      <c r="L109" s="44">
        <v>13</v>
      </c>
      <c r="M109" s="55">
        <f>IF(L109="-",0,IF(L109&gt;-20,20*L109/32))</f>
        <v>8.125</v>
      </c>
      <c r="N109" s="44">
        <v>4</v>
      </c>
      <c r="O109" s="55">
        <f>IF(N109="-",0,IF(N109&gt;-40,40*N109/40))</f>
        <v>4</v>
      </c>
      <c r="P109" s="44">
        <v>0.95</v>
      </c>
      <c r="Q109" s="55">
        <v>4.2526315789473683</v>
      </c>
      <c r="R109" s="4">
        <f t="shared" si="17"/>
        <v>16.377631578947369</v>
      </c>
      <c r="S109" s="6">
        <v>100</v>
      </c>
      <c r="T109" s="39">
        <f t="shared" si="18"/>
        <v>0.16377631578947369</v>
      </c>
      <c r="U109" s="40" t="str">
        <f t="shared" si="16"/>
        <v>Участник</v>
      </c>
    </row>
    <row r="110" spans="1:21" x14ac:dyDescent="0.3">
      <c r="A110" s="6">
        <v>105</v>
      </c>
      <c r="B110" s="6" t="s">
        <v>785</v>
      </c>
      <c r="C110" s="6" t="s">
        <v>435</v>
      </c>
      <c r="D110" s="6" t="s">
        <v>23</v>
      </c>
      <c r="E110" s="36" t="str">
        <f t="shared" si="11"/>
        <v>А</v>
      </c>
      <c r="F110" s="36" t="str">
        <f t="shared" si="12"/>
        <v>Д</v>
      </c>
      <c r="G110" s="36" t="str">
        <f t="shared" si="13"/>
        <v>А</v>
      </c>
      <c r="H110" s="6">
        <v>763106</v>
      </c>
      <c r="I110" s="37">
        <v>8</v>
      </c>
      <c r="J110" s="6" t="s">
        <v>269</v>
      </c>
      <c r="K110" s="2" t="s">
        <v>10</v>
      </c>
      <c r="L110" s="44">
        <v>8</v>
      </c>
      <c r="M110" s="55">
        <f>IF(L110="-",0,IF(L110&gt;-20,20*L110/32))</f>
        <v>5</v>
      </c>
      <c r="N110" s="44">
        <v>3</v>
      </c>
      <c r="O110" s="55">
        <f>IF(N110="-",0,IF(N110&gt;-40,40*N110/40))</f>
        <v>3</v>
      </c>
      <c r="P110" s="44">
        <v>0.77</v>
      </c>
      <c r="Q110" s="55">
        <v>5.2467532467532463</v>
      </c>
      <c r="R110" s="4">
        <f t="shared" si="17"/>
        <v>13.246753246753247</v>
      </c>
      <c r="S110" s="6">
        <v>100</v>
      </c>
      <c r="T110" s="39">
        <f t="shared" si="18"/>
        <v>0.13246753246753248</v>
      </c>
      <c r="U110" s="40" t="str">
        <f t="shared" si="16"/>
        <v>Участник</v>
      </c>
    </row>
  </sheetData>
  <sheetProtection sheet="1" objects="1" scenarios="1"/>
  <sortState ref="B6:U110">
    <sortCondition descending="1" ref="R6:R110"/>
  </sortState>
  <mergeCells count="21">
    <mergeCell ref="S3:S5"/>
    <mergeCell ref="T3:T5"/>
    <mergeCell ref="U3:U5"/>
    <mergeCell ref="L4:M4"/>
    <mergeCell ref="N4:O4"/>
    <mergeCell ref="P4:Q4"/>
    <mergeCell ref="R3:R5"/>
    <mergeCell ref="L1:Q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Q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zoomScale="70" zoomScaleNormal="70" workbookViewId="0">
      <selection activeCell="A62" sqref="A62:XFD62"/>
    </sheetView>
  </sheetViews>
  <sheetFormatPr defaultColWidth="9.140625" defaultRowHeight="18.75" x14ac:dyDescent="0.3"/>
  <cols>
    <col min="1" max="1" width="7.42578125" style="27" customWidth="1"/>
    <col min="2" max="2" width="20.28515625" style="27" customWidth="1"/>
    <col min="3" max="3" width="18" style="27" hidden="1" customWidth="1"/>
    <col min="4" max="4" width="22.140625" style="27" hidden="1" customWidth="1"/>
    <col min="5" max="5" width="4.140625" style="27" hidden="1" customWidth="1"/>
    <col min="6" max="7" width="4.140625" style="27" customWidth="1"/>
    <col min="8" max="8" width="13.140625" style="27" customWidth="1"/>
    <col min="9" max="9" width="8.140625" style="28" customWidth="1"/>
    <col min="10" max="10" width="12.28515625" style="27" hidden="1" customWidth="1"/>
    <col min="11" max="11" width="25.7109375" style="27" customWidth="1"/>
    <col min="12" max="12" width="10.42578125" style="31" customWidth="1"/>
    <col min="13" max="13" width="10.42578125" style="32" customWidth="1"/>
    <col min="14" max="14" width="13.28515625" style="31" customWidth="1"/>
    <col min="15" max="16" width="12" style="31" customWidth="1"/>
    <col min="17" max="17" width="13.28515625" style="31" customWidth="1"/>
    <col min="18" max="18" width="10.140625" style="29" customWidth="1"/>
    <col min="19" max="20" width="10" style="27" customWidth="1"/>
    <col min="21" max="21" width="12.5703125" style="29" customWidth="1"/>
    <col min="22" max="16384" width="9.140625" style="27"/>
  </cols>
  <sheetData>
    <row r="1" spans="1:22" ht="20.25" x14ac:dyDescent="0.3">
      <c r="A1" s="27" t="s">
        <v>20</v>
      </c>
      <c r="L1" s="87"/>
      <c r="M1" s="87"/>
      <c r="N1" s="87"/>
      <c r="O1" s="87"/>
      <c r="P1" s="87"/>
      <c r="Q1" s="87"/>
    </row>
    <row r="2" spans="1:22" x14ac:dyDescent="0.3">
      <c r="A2" s="88" t="s">
        <v>820</v>
      </c>
      <c r="B2" s="88"/>
      <c r="C2" s="88"/>
    </row>
    <row r="3" spans="1:22" s="33" customFormat="1" ht="22.5" customHeight="1" x14ac:dyDescent="0.25">
      <c r="A3" s="89" t="s">
        <v>0</v>
      </c>
      <c r="B3" s="89" t="s">
        <v>1</v>
      </c>
      <c r="C3" s="89" t="s">
        <v>2</v>
      </c>
      <c r="D3" s="89" t="s">
        <v>3</v>
      </c>
      <c r="E3" s="89"/>
      <c r="F3" s="89"/>
      <c r="G3" s="89"/>
      <c r="H3" s="89" t="s">
        <v>12</v>
      </c>
      <c r="I3" s="92" t="s">
        <v>4</v>
      </c>
      <c r="J3" s="89" t="s">
        <v>11</v>
      </c>
      <c r="K3" s="89" t="s">
        <v>9</v>
      </c>
      <c r="L3" s="95" t="s">
        <v>13</v>
      </c>
      <c r="M3" s="96"/>
      <c r="N3" s="96"/>
      <c r="O3" s="96"/>
      <c r="P3" s="96"/>
      <c r="Q3" s="97"/>
      <c r="R3" s="98" t="s">
        <v>6</v>
      </c>
      <c r="S3" s="89" t="s">
        <v>5</v>
      </c>
      <c r="T3" s="89" t="s">
        <v>8</v>
      </c>
      <c r="U3" s="98" t="s">
        <v>7</v>
      </c>
    </row>
    <row r="4" spans="1:22" s="33" customFormat="1" ht="16.5" customHeight="1" x14ac:dyDescent="0.25">
      <c r="A4" s="90"/>
      <c r="B4" s="90"/>
      <c r="C4" s="90"/>
      <c r="D4" s="90"/>
      <c r="E4" s="90"/>
      <c r="F4" s="90"/>
      <c r="G4" s="90"/>
      <c r="H4" s="90"/>
      <c r="I4" s="93"/>
      <c r="J4" s="90"/>
      <c r="K4" s="90"/>
      <c r="L4" s="95" t="s">
        <v>14</v>
      </c>
      <c r="M4" s="97"/>
      <c r="N4" s="95" t="s">
        <v>15</v>
      </c>
      <c r="O4" s="97"/>
      <c r="P4" s="95" t="s">
        <v>16</v>
      </c>
      <c r="Q4" s="97"/>
      <c r="R4" s="99"/>
      <c r="S4" s="90"/>
      <c r="T4" s="90"/>
      <c r="U4" s="99"/>
    </row>
    <row r="5" spans="1:22" s="33" customFormat="1" x14ac:dyDescent="0.25">
      <c r="A5" s="91"/>
      <c r="B5" s="91"/>
      <c r="C5" s="91"/>
      <c r="D5" s="91"/>
      <c r="E5" s="91"/>
      <c r="F5" s="91"/>
      <c r="G5" s="91"/>
      <c r="H5" s="91"/>
      <c r="I5" s="94"/>
      <c r="J5" s="91"/>
      <c r="K5" s="91"/>
      <c r="L5" s="34" t="s">
        <v>17</v>
      </c>
      <c r="M5" s="35" t="s">
        <v>18</v>
      </c>
      <c r="N5" s="34" t="s">
        <v>17</v>
      </c>
      <c r="O5" s="34" t="s">
        <v>18</v>
      </c>
      <c r="P5" s="34" t="s">
        <v>19</v>
      </c>
      <c r="Q5" s="34" t="s">
        <v>18</v>
      </c>
      <c r="R5" s="100"/>
      <c r="S5" s="91"/>
      <c r="T5" s="91"/>
      <c r="U5" s="100"/>
    </row>
    <row r="6" spans="1:22" x14ac:dyDescent="0.3">
      <c r="A6" s="6">
        <v>1</v>
      </c>
      <c r="B6" s="6" t="s">
        <v>369</v>
      </c>
      <c r="C6" s="6" t="s">
        <v>339</v>
      </c>
      <c r="D6" s="6" t="s">
        <v>65</v>
      </c>
      <c r="E6" s="36" t="str">
        <f>LEFT(B6,1)</f>
        <v>Б</v>
      </c>
      <c r="F6" s="36" t="str">
        <f t="shared" ref="F6" si="0">LEFT(C6,1)</f>
        <v>Н</v>
      </c>
      <c r="G6" s="36" t="str">
        <f t="shared" ref="G6" si="1">LEFT(D6,1)</f>
        <v>М</v>
      </c>
      <c r="H6" s="6">
        <v>764209</v>
      </c>
      <c r="I6" s="37">
        <v>8</v>
      </c>
      <c r="J6" s="6" t="s">
        <v>105</v>
      </c>
      <c r="K6" s="6" t="s">
        <v>10</v>
      </c>
      <c r="L6" s="11">
        <v>33</v>
      </c>
      <c r="M6" s="55">
        <f>IF(L6="-",0,IF(L6&gt;-20,20*L6/32))</f>
        <v>20.625</v>
      </c>
      <c r="N6" s="22" t="s">
        <v>625</v>
      </c>
      <c r="O6" s="55">
        <v>36</v>
      </c>
      <c r="P6" s="22" t="s">
        <v>633</v>
      </c>
      <c r="Q6" s="55">
        <v>40</v>
      </c>
      <c r="R6" s="4">
        <f t="shared" ref="R6:R37" si="2">M6+O6+Q6</f>
        <v>96.625</v>
      </c>
      <c r="S6" s="6">
        <v>100</v>
      </c>
      <c r="T6" s="39">
        <f t="shared" ref="T6:T37" si="3">R6/S6</f>
        <v>0.96625000000000005</v>
      </c>
      <c r="U6" s="58" t="str">
        <f t="shared" ref="U6:U29" si="4">IF(R6&gt;75%*S6,"Победитель",IF(R6&gt;50%*S6,"Призёр","Участник"))</f>
        <v>Победитель</v>
      </c>
    </row>
    <row r="7" spans="1:22" x14ac:dyDescent="0.3">
      <c r="A7" s="6">
        <v>2</v>
      </c>
      <c r="B7" s="23" t="s">
        <v>29</v>
      </c>
      <c r="C7" s="23" t="s">
        <v>28</v>
      </c>
      <c r="D7" s="23" t="s">
        <v>30</v>
      </c>
      <c r="E7" s="36" t="str">
        <f>LEFT(B7,1)</f>
        <v>У</v>
      </c>
      <c r="F7" s="36" t="str">
        <f t="shared" ref="F7:G8" si="5">LEFT(C7,1)</f>
        <v>К</v>
      </c>
      <c r="G7" s="36" t="str">
        <f t="shared" si="5"/>
        <v>М</v>
      </c>
      <c r="H7" s="8">
        <v>760184</v>
      </c>
      <c r="I7" s="37">
        <v>8</v>
      </c>
      <c r="J7" s="8" t="s">
        <v>121</v>
      </c>
      <c r="K7" s="6" t="s">
        <v>10</v>
      </c>
      <c r="L7" s="47">
        <v>28</v>
      </c>
      <c r="M7" s="55">
        <f>IF(L7="-",0,IF(L7&gt;-20,20*L7/32))</f>
        <v>17.5</v>
      </c>
      <c r="N7" s="47">
        <v>9.1999999999999993</v>
      </c>
      <c r="O7" s="55">
        <f>IF(N7="-",0,IF(N7&gt;-40,40*N7/10))</f>
        <v>36.799999999999997</v>
      </c>
      <c r="P7" s="47">
        <v>15</v>
      </c>
      <c r="Q7" s="55">
        <v>40</v>
      </c>
      <c r="R7" s="4">
        <f t="shared" si="2"/>
        <v>94.3</v>
      </c>
      <c r="S7" s="6">
        <v>100</v>
      </c>
      <c r="T7" s="39">
        <f t="shared" si="3"/>
        <v>0.94299999999999995</v>
      </c>
      <c r="U7" s="58" t="str">
        <f t="shared" si="4"/>
        <v>Победитель</v>
      </c>
    </row>
    <row r="8" spans="1:22" x14ac:dyDescent="0.3">
      <c r="A8" s="6">
        <v>3</v>
      </c>
      <c r="B8" s="6" t="s">
        <v>368</v>
      </c>
      <c r="C8" s="6" t="s">
        <v>274</v>
      </c>
      <c r="D8" s="6" t="s">
        <v>192</v>
      </c>
      <c r="E8" s="36" t="str">
        <f t="shared" ref="E8:E71" si="6">LEFT(B8,1)</f>
        <v>С</v>
      </c>
      <c r="F8" s="36" t="str">
        <f t="shared" si="5"/>
        <v>А</v>
      </c>
      <c r="G8" s="36" t="str">
        <f t="shared" si="5"/>
        <v>С</v>
      </c>
      <c r="H8" s="6">
        <v>764209</v>
      </c>
      <c r="I8" s="37">
        <v>8</v>
      </c>
      <c r="J8" s="6" t="s">
        <v>121</v>
      </c>
      <c r="K8" s="6" t="s">
        <v>10</v>
      </c>
      <c r="L8" s="11">
        <v>33</v>
      </c>
      <c r="M8" s="55">
        <f>IF(L8="-",0,IF(L8&gt;-20,20*L8/32))</f>
        <v>20.625</v>
      </c>
      <c r="N8" s="22" t="s">
        <v>625</v>
      </c>
      <c r="O8" s="55">
        <v>36</v>
      </c>
      <c r="P8" s="22" t="s">
        <v>632</v>
      </c>
      <c r="Q8" s="55">
        <v>36.850393700787407</v>
      </c>
      <c r="R8" s="4">
        <f t="shared" si="2"/>
        <v>93.475393700787407</v>
      </c>
      <c r="S8" s="6">
        <v>100</v>
      </c>
      <c r="T8" s="39">
        <f t="shared" si="3"/>
        <v>0.93475393700787412</v>
      </c>
      <c r="U8" s="58" t="str">
        <f t="shared" si="4"/>
        <v>Победитель</v>
      </c>
    </row>
    <row r="9" spans="1:22" x14ac:dyDescent="0.3">
      <c r="A9" s="6">
        <v>4</v>
      </c>
      <c r="B9" s="6" t="s">
        <v>535</v>
      </c>
      <c r="C9" s="6" t="s">
        <v>536</v>
      </c>
      <c r="D9" s="6" t="s">
        <v>57</v>
      </c>
      <c r="E9" s="36" t="str">
        <f t="shared" si="6"/>
        <v>Б</v>
      </c>
      <c r="F9" s="36" t="str">
        <f t="shared" ref="F9:F72" si="7">LEFT(C9,1)</f>
        <v>А</v>
      </c>
      <c r="G9" s="36" t="str">
        <f t="shared" ref="G9:G72" si="8">LEFT(D9,1)</f>
        <v>В</v>
      </c>
      <c r="H9" s="6">
        <v>766105</v>
      </c>
      <c r="I9" s="37">
        <v>6</v>
      </c>
      <c r="J9" s="6" t="s">
        <v>537</v>
      </c>
      <c r="K9" s="6" t="s">
        <v>10</v>
      </c>
      <c r="L9" s="11"/>
      <c r="M9" s="55">
        <v>16.11</v>
      </c>
      <c r="N9" s="11"/>
      <c r="O9" s="55">
        <v>36</v>
      </c>
      <c r="P9" s="11"/>
      <c r="Q9" s="55">
        <v>40</v>
      </c>
      <c r="R9" s="4">
        <f t="shared" si="2"/>
        <v>92.11</v>
      </c>
      <c r="S9" s="6">
        <v>100</v>
      </c>
      <c r="T9" s="39">
        <f t="shared" si="3"/>
        <v>0.92110000000000003</v>
      </c>
      <c r="U9" s="58" t="str">
        <f t="shared" si="4"/>
        <v>Победитель</v>
      </c>
    </row>
    <row r="10" spans="1:22" x14ac:dyDescent="0.3">
      <c r="A10" s="6">
        <v>5</v>
      </c>
      <c r="B10" s="6" t="s">
        <v>307</v>
      </c>
      <c r="C10" s="6" t="s">
        <v>278</v>
      </c>
      <c r="D10" s="6" t="s">
        <v>308</v>
      </c>
      <c r="E10" s="36" t="str">
        <f t="shared" si="6"/>
        <v>К</v>
      </c>
      <c r="F10" s="36" t="str">
        <f t="shared" si="7"/>
        <v>П</v>
      </c>
      <c r="G10" s="36" t="str">
        <f t="shared" si="8"/>
        <v>Э</v>
      </c>
      <c r="H10" s="6">
        <v>760186</v>
      </c>
      <c r="I10" s="37">
        <v>8</v>
      </c>
      <c r="J10" s="10" t="s">
        <v>502</v>
      </c>
      <c r="K10" s="6" t="s">
        <v>10</v>
      </c>
      <c r="L10" s="11">
        <v>21</v>
      </c>
      <c r="M10" s="55">
        <v>11.6</v>
      </c>
      <c r="N10" s="11">
        <v>9.5</v>
      </c>
      <c r="O10" s="55">
        <v>38</v>
      </c>
      <c r="P10" s="11">
        <v>14.7</v>
      </c>
      <c r="Q10" s="55">
        <v>40</v>
      </c>
      <c r="R10" s="4">
        <f t="shared" si="2"/>
        <v>89.6</v>
      </c>
      <c r="S10" s="6">
        <v>100</v>
      </c>
      <c r="T10" s="39">
        <f t="shared" si="3"/>
        <v>0.89599999999999991</v>
      </c>
      <c r="U10" s="58" t="str">
        <f t="shared" si="4"/>
        <v>Победитель</v>
      </c>
    </row>
    <row r="11" spans="1:22" x14ac:dyDescent="0.3">
      <c r="A11" s="6">
        <v>6</v>
      </c>
      <c r="B11" s="6" t="s">
        <v>442</v>
      </c>
      <c r="C11" s="6" t="s">
        <v>305</v>
      </c>
      <c r="D11" s="6" t="s">
        <v>443</v>
      </c>
      <c r="E11" s="36" t="str">
        <f t="shared" si="6"/>
        <v>К</v>
      </c>
      <c r="F11" s="36" t="str">
        <f t="shared" si="7"/>
        <v>Е</v>
      </c>
      <c r="G11" s="36" t="str">
        <f t="shared" si="8"/>
        <v>Ю</v>
      </c>
      <c r="H11" s="6">
        <v>760245</v>
      </c>
      <c r="I11" s="37">
        <v>8</v>
      </c>
      <c r="J11" s="6" t="s">
        <v>269</v>
      </c>
      <c r="K11" s="6" t="s">
        <v>10</v>
      </c>
      <c r="L11" s="11">
        <v>24</v>
      </c>
      <c r="M11" s="55">
        <v>15</v>
      </c>
      <c r="N11" s="11">
        <v>9.5</v>
      </c>
      <c r="O11" s="55">
        <v>38</v>
      </c>
      <c r="P11" s="11">
        <v>17.100000000000001</v>
      </c>
      <c r="Q11" s="55">
        <v>35.78947368421052</v>
      </c>
      <c r="R11" s="4">
        <f t="shared" si="2"/>
        <v>88.78947368421052</v>
      </c>
      <c r="S11" s="6">
        <v>100</v>
      </c>
      <c r="T11" s="39">
        <f t="shared" si="3"/>
        <v>0.88789473684210518</v>
      </c>
      <c r="U11" s="58" t="str">
        <f t="shared" si="4"/>
        <v>Победитель</v>
      </c>
    </row>
    <row r="12" spans="1:22" x14ac:dyDescent="0.3">
      <c r="A12" s="6">
        <v>7</v>
      </c>
      <c r="B12" s="6" t="s">
        <v>365</v>
      </c>
      <c r="C12" s="6" t="s">
        <v>31</v>
      </c>
      <c r="D12" s="6" t="s">
        <v>366</v>
      </c>
      <c r="E12" s="36" t="str">
        <f t="shared" si="6"/>
        <v>К</v>
      </c>
      <c r="F12" s="36" t="str">
        <f t="shared" si="7"/>
        <v>В</v>
      </c>
      <c r="G12" s="36" t="str">
        <f t="shared" si="8"/>
        <v>А</v>
      </c>
      <c r="H12" s="6">
        <v>764209</v>
      </c>
      <c r="I12" s="37">
        <v>8</v>
      </c>
      <c r="J12" s="6" t="s">
        <v>122</v>
      </c>
      <c r="K12" s="6" t="s">
        <v>10</v>
      </c>
      <c r="L12" s="11">
        <v>31</v>
      </c>
      <c r="M12" s="55">
        <f>IF(L12="-",0,IF(L12&gt;-20,20*L12/32))</f>
        <v>19.375</v>
      </c>
      <c r="N12" s="22" t="s">
        <v>629</v>
      </c>
      <c r="O12" s="55">
        <v>30</v>
      </c>
      <c r="P12" s="22" t="s">
        <v>630</v>
      </c>
      <c r="Q12" s="55">
        <v>38.048780487804876</v>
      </c>
      <c r="R12" s="4">
        <f t="shared" si="2"/>
        <v>87.423780487804876</v>
      </c>
      <c r="S12" s="6">
        <v>100</v>
      </c>
      <c r="T12" s="39">
        <f t="shared" si="3"/>
        <v>0.87423780487804881</v>
      </c>
      <c r="U12" s="58" t="str">
        <f t="shared" si="4"/>
        <v>Победитель</v>
      </c>
      <c r="V12" s="41"/>
    </row>
    <row r="13" spans="1:22" x14ac:dyDescent="0.3">
      <c r="A13" s="6">
        <v>8</v>
      </c>
      <c r="B13" s="6" t="s">
        <v>700</v>
      </c>
      <c r="C13" s="6" t="s">
        <v>310</v>
      </c>
      <c r="D13" s="6" t="s">
        <v>443</v>
      </c>
      <c r="E13" s="36" t="str">
        <f t="shared" si="6"/>
        <v>Б</v>
      </c>
      <c r="F13" s="36" t="str">
        <f t="shared" si="7"/>
        <v>А</v>
      </c>
      <c r="G13" s="36" t="str">
        <f t="shared" si="8"/>
        <v>Ю</v>
      </c>
      <c r="H13" s="6">
        <v>760188</v>
      </c>
      <c r="I13" s="37">
        <v>7</v>
      </c>
      <c r="J13" s="6" t="s">
        <v>703</v>
      </c>
      <c r="K13" s="6" t="s">
        <v>10</v>
      </c>
      <c r="L13" s="11">
        <v>21</v>
      </c>
      <c r="M13" s="55">
        <f>IF(L13="-",0,IF(L13&gt;-20,20*L13/32))</f>
        <v>13.125</v>
      </c>
      <c r="N13" s="11">
        <v>8.5</v>
      </c>
      <c r="O13" s="55">
        <v>34</v>
      </c>
      <c r="P13" s="11">
        <v>15.9</v>
      </c>
      <c r="Q13" s="55">
        <v>40</v>
      </c>
      <c r="R13" s="4">
        <f t="shared" si="2"/>
        <v>87.125</v>
      </c>
      <c r="S13" s="6">
        <v>100</v>
      </c>
      <c r="T13" s="39">
        <f t="shared" si="3"/>
        <v>0.87124999999999997</v>
      </c>
      <c r="U13" s="58" t="str">
        <f t="shared" si="4"/>
        <v>Победитель</v>
      </c>
    </row>
    <row r="14" spans="1:22" x14ac:dyDescent="0.3">
      <c r="A14" s="6">
        <v>9</v>
      </c>
      <c r="B14" s="6" t="s">
        <v>58</v>
      </c>
      <c r="C14" s="6" t="s">
        <v>254</v>
      </c>
      <c r="D14" s="6" t="s">
        <v>255</v>
      </c>
      <c r="E14" s="36" t="str">
        <f t="shared" si="6"/>
        <v>С</v>
      </c>
      <c r="F14" s="36" t="str">
        <f t="shared" si="7"/>
        <v>И</v>
      </c>
      <c r="G14" s="36" t="str">
        <f t="shared" si="8"/>
        <v>Н</v>
      </c>
      <c r="H14" s="6">
        <v>760245</v>
      </c>
      <c r="I14" s="37">
        <v>8</v>
      </c>
      <c r="J14" s="6" t="s">
        <v>429</v>
      </c>
      <c r="K14" s="6" t="s">
        <v>10</v>
      </c>
      <c r="L14" s="11">
        <v>25</v>
      </c>
      <c r="M14" s="55">
        <v>15.625</v>
      </c>
      <c r="N14" s="11">
        <v>7</v>
      </c>
      <c r="O14" s="55">
        <v>28</v>
      </c>
      <c r="P14" s="11">
        <v>15.3</v>
      </c>
      <c r="Q14" s="55">
        <v>40</v>
      </c>
      <c r="R14" s="4">
        <f t="shared" si="2"/>
        <v>83.625</v>
      </c>
      <c r="S14" s="6">
        <v>100</v>
      </c>
      <c r="T14" s="39">
        <f t="shared" si="3"/>
        <v>0.83625000000000005</v>
      </c>
      <c r="U14" s="58" t="str">
        <f t="shared" si="4"/>
        <v>Победитель</v>
      </c>
      <c r="V14" s="41"/>
    </row>
    <row r="15" spans="1:22" x14ac:dyDescent="0.3">
      <c r="A15" s="6">
        <v>10</v>
      </c>
      <c r="B15" s="6" t="s">
        <v>270</v>
      </c>
      <c r="C15" s="6" t="s">
        <v>25</v>
      </c>
      <c r="D15" s="6" t="s">
        <v>271</v>
      </c>
      <c r="E15" s="36" t="str">
        <f t="shared" si="6"/>
        <v>Д</v>
      </c>
      <c r="F15" s="36" t="str">
        <f t="shared" si="7"/>
        <v>Д</v>
      </c>
      <c r="G15" s="36" t="str">
        <f t="shared" si="8"/>
        <v>И</v>
      </c>
      <c r="H15" s="6">
        <v>763282</v>
      </c>
      <c r="I15" s="37">
        <v>8</v>
      </c>
      <c r="J15" s="6" t="s">
        <v>272</v>
      </c>
      <c r="K15" s="6" t="s">
        <v>10</v>
      </c>
      <c r="L15" s="11">
        <v>27</v>
      </c>
      <c r="M15" s="55">
        <v>9.473684210526315</v>
      </c>
      <c r="N15" s="11">
        <v>8.5</v>
      </c>
      <c r="O15" s="55">
        <v>34</v>
      </c>
      <c r="P15" s="11">
        <v>13.7</v>
      </c>
      <c r="Q15" s="55">
        <v>40</v>
      </c>
      <c r="R15" s="4">
        <f t="shared" si="2"/>
        <v>83.473684210526315</v>
      </c>
      <c r="S15" s="6">
        <v>100</v>
      </c>
      <c r="T15" s="39">
        <f t="shared" si="3"/>
        <v>0.83473684210526311</v>
      </c>
      <c r="U15" s="58" t="str">
        <f t="shared" si="4"/>
        <v>Победитель</v>
      </c>
      <c r="V15" s="41"/>
    </row>
    <row r="16" spans="1:22" x14ac:dyDescent="0.3">
      <c r="A16" s="6">
        <v>11</v>
      </c>
      <c r="B16" s="6" t="s">
        <v>701</v>
      </c>
      <c r="C16" s="6" t="s">
        <v>258</v>
      </c>
      <c r="D16" s="6" t="s">
        <v>306</v>
      </c>
      <c r="E16" s="36" t="str">
        <f t="shared" si="6"/>
        <v>Ш</v>
      </c>
      <c r="F16" s="36" t="str">
        <f t="shared" si="7"/>
        <v>К</v>
      </c>
      <c r="G16" s="36" t="str">
        <f t="shared" si="8"/>
        <v>А</v>
      </c>
      <c r="H16" s="6">
        <v>760188</v>
      </c>
      <c r="I16" s="37">
        <v>8</v>
      </c>
      <c r="J16" s="6" t="s">
        <v>408</v>
      </c>
      <c r="K16" s="6" t="s">
        <v>10</v>
      </c>
      <c r="L16" s="11">
        <v>18</v>
      </c>
      <c r="M16" s="55">
        <f>IF(L16="-",0,IF(L16&gt;-20,20*L16/32))</f>
        <v>11.25</v>
      </c>
      <c r="N16" s="11">
        <v>9.5</v>
      </c>
      <c r="O16" s="55">
        <v>38</v>
      </c>
      <c r="P16" s="11">
        <v>18.899999999999999</v>
      </c>
      <c r="Q16" s="55">
        <v>33.650793650793652</v>
      </c>
      <c r="R16" s="4">
        <f t="shared" si="2"/>
        <v>82.900793650793645</v>
      </c>
      <c r="S16" s="6">
        <v>100</v>
      </c>
      <c r="T16" s="39">
        <f t="shared" si="3"/>
        <v>0.82900793650793647</v>
      </c>
      <c r="U16" s="58" t="str">
        <f t="shared" si="4"/>
        <v>Победитель</v>
      </c>
      <c r="V16" s="41"/>
    </row>
    <row r="17" spans="1:22" x14ac:dyDescent="0.3">
      <c r="A17" s="6">
        <v>12</v>
      </c>
      <c r="B17" s="6" t="s">
        <v>430</v>
      </c>
      <c r="C17" s="6" t="s">
        <v>431</v>
      </c>
      <c r="D17" s="6" t="s">
        <v>268</v>
      </c>
      <c r="E17" s="36" t="str">
        <f t="shared" si="6"/>
        <v>Ф</v>
      </c>
      <c r="F17" s="36" t="str">
        <f t="shared" si="7"/>
        <v>А</v>
      </c>
      <c r="G17" s="36" t="str">
        <f t="shared" si="8"/>
        <v>Р</v>
      </c>
      <c r="H17" s="6">
        <v>760239</v>
      </c>
      <c r="I17" s="37">
        <v>8</v>
      </c>
      <c r="J17" s="6" t="s">
        <v>236</v>
      </c>
      <c r="K17" s="6" t="s">
        <v>10</v>
      </c>
      <c r="L17" s="11">
        <v>16</v>
      </c>
      <c r="M17" s="55">
        <v>8.8888888888888893</v>
      </c>
      <c r="N17" s="11">
        <v>8.5</v>
      </c>
      <c r="O17" s="55">
        <v>34</v>
      </c>
      <c r="P17" s="11">
        <v>12.1</v>
      </c>
      <c r="Q17" s="55">
        <v>40</v>
      </c>
      <c r="R17" s="4">
        <f t="shared" si="2"/>
        <v>82.888888888888886</v>
      </c>
      <c r="S17" s="6">
        <v>100</v>
      </c>
      <c r="T17" s="39">
        <f t="shared" si="3"/>
        <v>0.8288888888888889</v>
      </c>
      <c r="U17" s="58" t="str">
        <f t="shared" si="4"/>
        <v>Победитель</v>
      </c>
      <c r="V17" s="41"/>
    </row>
    <row r="18" spans="1:22" x14ac:dyDescent="0.3">
      <c r="A18" s="6">
        <v>13</v>
      </c>
      <c r="B18" s="6" t="s">
        <v>370</v>
      </c>
      <c r="C18" s="6" t="s">
        <v>371</v>
      </c>
      <c r="D18" s="6" t="s">
        <v>372</v>
      </c>
      <c r="E18" s="36" t="str">
        <f t="shared" si="6"/>
        <v>П</v>
      </c>
      <c r="F18" s="36" t="str">
        <f t="shared" si="7"/>
        <v>А</v>
      </c>
      <c r="G18" s="36" t="str">
        <f t="shared" si="8"/>
        <v>С</v>
      </c>
      <c r="H18" s="6">
        <v>764209</v>
      </c>
      <c r="I18" s="37">
        <v>7</v>
      </c>
      <c r="J18" s="6" t="s">
        <v>373</v>
      </c>
      <c r="K18" s="6" t="s">
        <v>10</v>
      </c>
      <c r="L18" s="11">
        <v>17</v>
      </c>
      <c r="M18" s="55">
        <f>IF(L18="-",0,IF(L18&gt;-20,20*L18/32))</f>
        <v>10.625</v>
      </c>
      <c r="N18" s="22" t="s">
        <v>626</v>
      </c>
      <c r="O18" s="55">
        <v>34</v>
      </c>
      <c r="P18" s="22" t="s">
        <v>632</v>
      </c>
      <c r="Q18" s="55">
        <v>36.850393700787407</v>
      </c>
      <c r="R18" s="4">
        <f t="shared" si="2"/>
        <v>81.475393700787407</v>
      </c>
      <c r="S18" s="6">
        <v>100</v>
      </c>
      <c r="T18" s="39">
        <f t="shared" si="3"/>
        <v>0.81475393700787402</v>
      </c>
      <c r="U18" s="58" t="str">
        <f t="shared" si="4"/>
        <v>Победитель</v>
      </c>
    </row>
    <row r="19" spans="1:22" x14ac:dyDescent="0.3">
      <c r="A19" s="6">
        <v>14</v>
      </c>
      <c r="B19" s="6" t="s">
        <v>508</v>
      </c>
      <c r="C19" s="6" t="s">
        <v>278</v>
      </c>
      <c r="D19" s="6" t="s">
        <v>509</v>
      </c>
      <c r="E19" s="36" t="str">
        <f t="shared" si="6"/>
        <v>Б</v>
      </c>
      <c r="F19" s="36" t="str">
        <f t="shared" si="7"/>
        <v>П</v>
      </c>
      <c r="G19" s="36" t="str">
        <f t="shared" si="8"/>
        <v>А</v>
      </c>
      <c r="H19" s="6">
        <v>760244</v>
      </c>
      <c r="I19" s="37">
        <v>8</v>
      </c>
      <c r="J19" s="6" t="s">
        <v>510</v>
      </c>
      <c r="K19" s="6" t="s">
        <v>10</v>
      </c>
      <c r="L19" s="11">
        <v>27</v>
      </c>
      <c r="M19" s="55">
        <v>9.473684210526315</v>
      </c>
      <c r="N19" s="11">
        <v>8</v>
      </c>
      <c r="O19" s="55">
        <v>32</v>
      </c>
      <c r="P19" s="11">
        <v>15</v>
      </c>
      <c r="Q19" s="55">
        <v>40</v>
      </c>
      <c r="R19" s="4">
        <f t="shared" si="2"/>
        <v>81.473684210526315</v>
      </c>
      <c r="S19" s="6">
        <v>100</v>
      </c>
      <c r="T19" s="39">
        <f t="shared" si="3"/>
        <v>0.8147368421052632</v>
      </c>
      <c r="U19" s="58" t="str">
        <f t="shared" si="4"/>
        <v>Победитель</v>
      </c>
    </row>
    <row r="20" spans="1:22" x14ac:dyDescent="0.3">
      <c r="A20" s="6">
        <v>15</v>
      </c>
      <c r="B20" s="6" t="s">
        <v>406</v>
      </c>
      <c r="C20" s="6" t="s">
        <v>278</v>
      </c>
      <c r="D20" s="6" t="s">
        <v>407</v>
      </c>
      <c r="E20" s="36" t="str">
        <f t="shared" si="6"/>
        <v>Х</v>
      </c>
      <c r="F20" s="36" t="str">
        <f t="shared" si="7"/>
        <v>П</v>
      </c>
      <c r="G20" s="36" t="str">
        <f t="shared" si="8"/>
        <v>Н</v>
      </c>
      <c r="H20" s="6">
        <v>763127</v>
      </c>
      <c r="I20" s="37">
        <v>8</v>
      </c>
      <c r="J20" s="6" t="s">
        <v>408</v>
      </c>
      <c r="K20" s="6" t="s">
        <v>10</v>
      </c>
      <c r="L20" s="11">
        <v>18</v>
      </c>
      <c r="M20" s="55">
        <v>11.25</v>
      </c>
      <c r="N20" s="11">
        <v>8</v>
      </c>
      <c r="O20" s="55">
        <v>32</v>
      </c>
      <c r="P20" s="11">
        <v>36.46</v>
      </c>
      <c r="Q20" s="55">
        <v>38.200767964893032</v>
      </c>
      <c r="R20" s="4">
        <f t="shared" si="2"/>
        <v>81.450767964893032</v>
      </c>
      <c r="S20" s="6">
        <v>100</v>
      </c>
      <c r="T20" s="39">
        <f t="shared" si="3"/>
        <v>0.81450767964893034</v>
      </c>
      <c r="U20" s="58" t="str">
        <f t="shared" si="4"/>
        <v>Победитель</v>
      </c>
    </row>
    <row r="21" spans="1:22" x14ac:dyDescent="0.3">
      <c r="A21" s="6">
        <v>16</v>
      </c>
      <c r="B21" s="6" t="s">
        <v>467</v>
      </c>
      <c r="C21" s="6" t="s">
        <v>258</v>
      </c>
      <c r="D21" s="6" t="s">
        <v>306</v>
      </c>
      <c r="E21" s="36" t="str">
        <f t="shared" si="6"/>
        <v>Е</v>
      </c>
      <c r="F21" s="36" t="str">
        <f t="shared" si="7"/>
        <v>К</v>
      </c>
      <c r="G21" s="36" t="str">
        <f t="shared" si="8"/>
        <v>А</v>
      </c>
      <c r="H21" s="6">
        <v>763108</v>
      </c>
      <c r="I21" s="37">
        <v>8</v>
      </c>
      <c r="J21" s="6" t="s">
        <v>405</v>
      </c>
      <c r="K21" s="6" t="s">
        <v>10</v>
      </c>
      <c r="L21" s="11">
        <v>15</v>
      </c>
      <c r="M21" s="55">
        <v>9.375</v>
      </c>
      <c r="N21" s="11">
        <v>8</v>
      </c>
      <c r="O21" s="55">
        <v>32</v>
      </c>
      <c r="P21" s="11">
        <v>40</v>
      </c>
      <c r="Q21" s="55">
        <v>40</v>
      </c>
      <c r="R21" s="4">
        <f t="shared" si="2"/>
        <v>81.375</v>
      </c>
      <c r="S21" s="6">
        <v>100</v>
      </c>
      <c r="T21" s="39">
        <f t="shared" si="3"/>
        <v>0.81374999999999997</v>
      </c>
      <c r="U21" s="58" t="str">
        <f t="shared" si="4"/>
        <v>Победитель</v>
      </c>
    </row>
    <row r="22" spans="1:22" x14ac:dyDescent="0.3">
      <c r="A22" s="6">
        <v>17</v>
      </c>
      <c r="B22" s="6" t="s">
        <v>467</v>
      </c>
      <c r="C22" s="6" t="s">
        <v>184</v>
      </c>
      <c r="D22" s="6" t="s">
        <v>306</v>
      </c>
      <c r="E22" s="36" t="str">
        <f t="shared" si="6"/>
        <v>Е</v>
      </c>
      <c r="F22" s="36" t="str">
        <f t="shared" si="7"/>
        <v>А</v>
      </c>
      <c r="G22" s="36" t="str">
        <f t="shared" si="8"/>
        <v>А</v>
      </c>
      <c r="H22" s="6">
        <v>763108</v>
      </c>
      <c r="I22" s="37">
        <v>8</v>
      </c>
      <c r="J22" s="6" t="s">
        <v>401</v>
      </c>
      <c r="K22" s="6" t="s">
        <v>10</v>
      </c>
      <c r="L22" s="11">
        <v>20</v>
      </c>
      <c r="M22" s="55">
        <v>11.111111111111111</v>
      </c>
      <c r="N22" s="11">
        <v>8</v>
      </c>
      <c r="O22" s="55">
        <v>32</v>
      </c>
      <c r="P22" s="11">
        <v>42</v>
      </c>
      <c r="Q22" s="55">
        <v>38.095238095238095</v>
      </c>
      <c r="R22" s="4">
        <f t="shared" si="2"/>
        <v>81.206349206349216</v>
      </c>
      <c r="S22" s="6">
        <v>100</v>
      </c>
      <c r="T22" s="39">
        <f t="shared" si="3"/>
        <v>0.81206349206349215</v>
      </c>
      <c r="U22" s="58" t="str">
        <f t="shared" si="4"/>
        <v>Победитель</v>
      </c>
    </row>
    <row r="23" spans="1:22" x14ac:dyDescent="0.3">
      <c r="A23" s="6">
        <v>18</v>
      </c>
      <c r="B23" s="41" t="s">
        <v>511</v>
      </c>
      <c r="C23" s="41" t="s">
        <v>512</v>
      </c>
      <c r="D23" s="41" t="s">
        <v>26</v>
      </c>
      <c r="E23" s="36" t="str">
        <f t="shared" si="6"/>
        <v>Ш</v>
      </c>
      <c r="F23" s="36" t="str">
        <f t="shared" si="7"/>
        <v>А</v>
      </c>
      <c r="G23" s="36" t="str">
        <f t="shared" si="8"/>
        <v>А</v>
      </c>
      <c r="H23" s="41">
        <v>760244</v>
      </c>
      <c r="I23" s="48">
        <v>8</v>
      </c>
      <c r="J23" s="41" t="s">
        <v>236</v>
      </c>
      <c r="K23" s="6" t="s">
        <v>10</v>
      </c>
      <c r="L23" s="11">
        <v>27</v>
      </c>
      <c r="M23" s="55">
        <v>9.473684210526315</v>
      </c>
      <c r="N23" s="11">
        <v>8.5</v>
      </c>
      <c r="O23" s="55">
        <v>34</v>
      </c>
      <c r="P23" s="11">
        <v>16</v>
      </c>
      <c r="Q23" s="55">
        <v>37.5</v>
      </c>
      <c r="R23" s="4">
        <f t="shared" si="2"/>
        <v>80.973684210526315</v>
      </c>
      <c r="S23" s="6">
        <v>100</v>
      </c>
      <c r="T23" s="39">
        <f t="shared" si="3"/>
        <v>0.8097368421052632</v>
      </c>
      <c r="U23" s="58" t="str">
        <f t="shared" si="4"/>
        <v>Победитель</v>
      </c>
    </row>
    <row r="24" spans="1:22" x14ac:dyDescent="0.3">
      <c r="A24" s="6">
        <v>19</v>
      </c>
      <c r="B24" s="6" t="s">
        <v>432</v>
      </c>
      <c r="C24" s="6" t="s">
        <v>191</v>
      </c>
      <c r="D24" s="6" t="s">
        <v>26</v>
      </c>
      <c r="E24" s="36" t="str">
        <f t="shared" si="6"/>
        <v>К</v>
      </c>
      <c r="F24" s="36" t="str">
        <f t="shared" si="7"/>
        <v>В</v>
      </c>
      <c r="G24" s="36" t="str">
        <f t="shared" si="8"/>
        <v>А</v>
      </c>
      <c r="H24" s="6">
        <v>760239</v>
      </c>
      <c r="I24" s="37">
        <v>8</v>
      </c>
      <c r="J24" s="6" t="s">
        <v>272</v>
      </c>
      <c r="K24" s="6" t="s">
        <v>10</v>
      </c>
      <c r="L24" s="11">
        <v>24</v>
      </c>
      <c r="M24" s="55">
        <v>15</v>
      </c>
      <c r="N24" s="11">
        <v>8.1</v>
      </c>
      <c r="O24" s="55">
        <v>32.4</v>
      </c>
      <c r="P24" s="11">
        <v>14.52</v>
      </c>
      <c r="Q24" s="55">
        <v>33.333333333333336</v>
      </c>
      <c r="R24" s="4">
        <f t="shared" si="2"/>
        <v>80.733333333333334</v>
      </c>
      <c r="S24" s="6">
        <v>100</v>
      </c>
      <c r="T24" s="39">
        <f t="shared" si="3"/>
        <v>0.80733333333333335</v>
      </c>
      <c r="U24" s="58" t="str">
        <f t="shared" si="4"/>
        <v>Победитель</v>
      </c>
    </row>
    <row r="25" spans="1:22" x14ac:dyDescent="0.3">
      <c r="A25" s="6">
        <v>20</v>
      </c>
      <c r="B25" s="23" t="s">
        <v>262</v>
      </c>
      <c r="C25" s="23" t="s">
        <v>191</v>
      </c>
      <c r="D25" s="23" t="s">
        <v>192</v>
      </c>
      <c r="E25" s="36" t="str">
        <f t="shared" si="6"/>
        <v>О</v>
      </c>
      <c r="F25" s="36" t="str">
        <f t="shared" si="7"/>
        <v>В</v>
      </c>
      <c r="G25" s="36" t="str">
        <f t="shared" si="8"/>
        <v>С</v>
      </c>
      <c r="H25" s="2">
        <v>763282</v>
      </c>
      <c r="I25" s="37">
        <v>7</v>
      </c>
      <c r="J25" s="23" t="s">
        <v>263</v>
      </c>
      <c r="K25" s="6" t="s">
        <v>10</v>
      </c>
      <c r="L25" s="11">
        <v>23</v>
      </c>
      <c r="M25" s="55">
        <v>8.0701754385964914</v>
      </c>
      <c r="N25" s="11">
        <v>8.8000000000000007</v>
      </c>
      <c r="O25" s="55">
        <v>35.200000000000003</v>
      </c>
      <c r="P25" s="11">
        <v>14.8</v>
      </c>
      <c r="Q25" s="55">
        <v>37.027027027027025</v>
      </c>
      <c r="R25" s="4">
        <f t="shared" si="2"/>
        <v>80.297202465623513</v>
      </c>
      <c r="S25" s="6">
        <v>100</v>
      </c>
      <c r="T25" s="39">
        <f t="shared" si="3"/>
        <v>0.80297202465623518</v>
      </c>
      <c r="U25" s="58" t="str">
        <f t="shared" si="4"/>
        <v>Победитель</v>
      </c>
    </row>
    <row r="26" spans="1:22" x14ac:dyDescent="0.3">
      <c r="A26" s="6">
        <v>21</v>
      </c>
      <c r="B26" s="6" t="s">
        <v>367</v>
      </c>
      <c r="C26" s="6" t="s">
        <v>319</v>
      </c>
      <c r="D26" s="6" t="s">
        <v>196</v>
      </c>
      <c r="E26" s="36" t="str">
        <f t="shared" si="6"/>
        <v>Т</v>
      </c>
      <c r="F26" s="36" t="str">
        <f t="shared" si="7"/>
        <v>Д</v>
      </c>
      <c r="G26" s="36" t="str">
        <f t="shared" si="8"/>
        <v>Д</v>
      </c>
      <c r="H26" s="6">
        <v>764209</v>
      </c>
      <c r="I26" s="37">
        <v>8</v>
      </c>
      <c r="J26" s="6" t="s">
        <v>119</v>
      </c>
      <c r="K26" s="6" t="s">
        <v>10</v>
      </c>
      <c r="L26" s="45">
        <v>28</v>
      </c>
      <c r="M26" s="57">
        <f>IF(L26="-",0,IF(L26&gt;-20,20*L26/32))</f>
        <v>17.5</v>
      </c>
      <c r="N26" s="49" t="s">
        <v>626</v>
      </c>
      <c r="O26" s="57">
        <v>34</v>
      </c>
      <c r="P26" s="49" t="s">
        <v>631</v>
      </c>
      <c r="Q26" s="57">
        <v>28.536585365853661</v>
      </c>
      <c r="R26" s="4">
        <f t="shared" si="2"/>
        <v>80.036585365853654</v>
      </c>
      <c r="S26" s="6">
        <v>100</v>
      </c>
      <c r="T26" s="39">
        <f t="shared" si="3"/>
        <v>0.80036585365853652</v>
      </c>
      <c r="U26" s="58" t="str">
        <f t="shared" si="4"/>
        <v>Победитель</v>
      </c>
    </row>
    <row r="27" spans="1:22" x14ac:dyDescent="0.3">
      <c r="A27" s="6">
        <v>22</v>
      </c>
      <c r="B27" s="23" t="s">
        <v>257</v>
      </c>
      <c r="C27" s="23" t="s">
        <v>258</v>
      </c>
      <c r="D27" s="23" t="s">
        <v>259</v>
      </c>
      <c r="E27" s="36" t="str">
        <f t="shared" si="6"/>
        <v>А</v>
      </c>
      <c r="F27" s="36" t="str">
        <f t="shared" si="7"/>
        <v>К</v>
      </c>
      <c r="G27" s="36" t="str">
        <f t="shared" si="8"/>
        <v>И</v>
      </c>
      <c r="H27" s="2">
        <v>763282</v>
      </c>
      <c r="I27" s="37">
        <v>7</v>
      </c>
      <c r="J27" s="23" t="s">
        <v>260</v>
      </c>
      <c r="K27" s="6" t="s">
        <v>10</v>
      </c>
      <c r="L27" s="11">
        <v>28</v>
      </c>
      <c r="M27" s="55">
        <v>9.8245614035087723</v>
      </c>
      <c r="N27" s="11">
        <v>8.1999999999999993</v>
      </c>
      <c r="O27" s="55">
        <v>32.799999999999997</v>
      </c>
      <c r="P27" s="11">
        <v>15</v>
      </c>
      <c r="Q27" s="55">
        <v>36.533333333333331</v>
      </c>
      <c r="R27" s="4">
        <f t="shared" si="2"/>
        <v>79.15789473684211</v>
      </c>
      <c r="S27" s="6">
        <v>100</v>
      </c>
      <c r="T27" s="39">
        <f t="shared" si="3"/>
        <v>0.79157894736842105</v>
      </c>
      <c r="U27" s="58" t="str">
        <f t="shared" si="4"/>
        <v>Победитель</v>
      </c>
    </row>
    <row r="28" spans="1:22" x14ac:dyDescent="0.3">
      <c r="A28" s="6">
        <v>23</v>
      </c>
      <c r="B28" s="6" t="s">
        <v>277</v>
      </c>
      <c r="C28" s="6" t="s">
        <v>278</v>
      </c>
      <c r="D28" s="6" t="s">
        <v>276</v>
      </c>
      <c r="E28" s="36" t="str">
        <f t="shared" si="6"/>
        <v>Г</v>
      </c>
      <c r="F28" s="36" t="str">
        <f t="shared" si="7"/>
        <v>П</v>
      </c>
      <c r="G28" s="36" t="str">
        <f t="shared" si="8"/>
        <v>А</v>
      </c>
      <c r="H28" s="6">
        <v>763283</v>
      </c>
      <c r="I28" s="37">
        <v>7</v>
      </c>
      <c r="J28" s="6" t="s">
        <v>215</v>
      </c>
      <c r="K28" s="6" t="s">
        <v>10</v>
      </c>
      <c r="L28" s="11">
        <v>12</v>
      </c>
      <c r="M28" s="55">
        <v>6.66</v>
      </c>
      <c r="N28" s="11">
        <v>8</v>
      </c>
      <c r="O28" s="55">
        <v>32.4</v>
      </c>
      <c r="P28" s="11">
        <v>19.63</v>
      </c>
      <c r="Q28" s="55">
        <v>40</v>
      </c>
      <c r="R28" s="4">
        <f t="shared" si="2"/>
        <v>79.06</v>
      </c>
      <c r="S28" s="6">
        <v>100</v>
      </c>
      <c r="T28" s="39">
        <f t="shared" si="3"/>
        <v>0.79059999999999997</v>
      </c>
      <c r="U28" s="58" t="str">
        <f t="shared" si="4"/>
        <v>Победитель</v>
      </c>
    </row>
    <row r="29" spans="1:22" x14ac:dyDescent="0.3">
      <c r="A29" s="6">
        <v>24</v>
      </c>
      <c r="B29" s="6" t="s">
        <v>444</v>
      </c>
      <c r="C29" s="6" t="s">
        <v>445</v>
      </c>
      <c r="D29" s="6" t="s">
        <v>208</v>
      </c>
      <c r="E29" s="36" t="str">
        <f t="shared" si="6"/>
        <v>Л</v>
      </c>
      <c r="F29" s="36" t="str">
        <f t="shared" si="7"/>
        <v>\</v>
      </c>
      <c r="G29" s="36" t="str">
        <f t="shared" si="8"/>
        <v>В</v>
      </c>
      <c r="H29" s="6">
        <v>760245</v>
      </c>
      <c r="I29" s="37">
        <v>8</v>
      </c>
      <c r="J29" s="6" t="s">
        <v>272</v>
      </c>
      <c r="K29" s="6" t="s">
        <v>10</v>
      </c>
      <c r="L29" s="11">
        <v>21</v>
      </c>
      <c r="M29" s="55">
        <v>13.125</v>
      </c>
      <c r="N29" s="11">
        <v>8</v>
      </c>
      <c r="O29" s="55">
        <v>32</v>
      </c>
      <c r="P29" s="11">
        <v>18.3</v>
      </c>
      <c r="Q29" s="55">
        <v>33.442622950819668</v>
      </c>
      <c r="R29" s="4">
        <f t="shared" si="2"/>
        <v>78.567622950819668</v>
      </c>
      <c r="S29" s="6">
        <v>100</v>
      </c>
      <c r="T29" s="39">
        <f t="shared" si="3"/>
        <v>0.78567622950819671</v>
      </c>
      <c r="U29" s="58" t="str">
        <f t="shared" si="4"/>
        <v>Победитель</v>
      </c>
    </row>
    <row r="30" spans="1:22" x14ac:dyDescent="0.3">
      <c r="A30" s="6">
        <v>25</v>
      </c>
      <c r="B30" s="6" t="s">
        <v>279</v>
      </c>
      <c r="C30" s="6" t="s">
        <v>254</v>
      </c>
      <c r="D30" s="6" t="s">
        <v>192</v>
      </c>
      <c r="E30" s="36" t="str">
        <f t="shared" si="6"/>
        <v>В</v>
      </c>
      <c r="F30" s="36" t="str">
        <f t="shared" si="7"/>
        <v>И</v>
      </c>
      <c r="G30" s="36" t="str">
        <f t="shared" si="8"/>
        <v>С</v>
      </c>
      <c r="H30" s="6">
        <v>763283</v>
      </c>
      <c r="I30" s="37">
        <v>7</v>
      </c>
      <c r="J30" s="6" t="s">
        <v>218</v>
      </c>
      <c r="K30" s="6" t="s">
        <v>10</v>
      </c>
      <c r="L30" s="11">
        <v>27</v>
      </c>
      <c r="M30" s="55">
        <v>15</v>
      </c>
      <c r="N30" s="11">
        <v>7.3</v>
      </c>
      <c r="O30" s="55">
        <v>29.2</v>
      </c>
      <c r="P30" s="11">
        <v>22.87</v>
      </c>
      <c r="Q30" s="55">
        <v>34.333187581985129</v>
      </c>
      <c r="R30" s="4">
        <f t="shared" si="2"/>
        <v>78.533187581985132</v>
      </c>
      <c r="S30" s="6">
        <v>100</v>
      </c>
      <c r="T30" s="39">
        <f t="shared" si="3"/>
        <v>0.78533187581985131</v>
      </c>
      <c r="U30" s="58" t="s">
        <v>821</v>
      </c>
    </row>
    <row r="31" spans="1:22" x14ac:dyDescent="0.3">
      <c r="A31" s="6">
        <v>26</v>
      </c>
      <c r="B31" s="23" t="s">
        <v>253</v>
      </c>
      <c r="C31" s="23" t="s">
        <v>254</v>
      </c>
      <c r="D31" s="23" t="s">
        <v>255</v>
      </c>
      <c r="E31" s="36" t="str">
        <f t="shared" si="6"/>
        <v>К</v>
      </c>
      <c r="F31" s="36" t="str">
        <f t="shared" si="7"/>
        <v>И</v>
      </c>
      <c r="G31" s="36" t="str">
        <f t="shared" si="8"/>
        <v>Н</v>
      </c>
      <c r="H31" s="2">
        <v>763282</v>
      </c>
      <c r="I31" s="37">
        <v>7</v>
      </c>
      <c r="J31" s="23" t="s">
        <v>256</v>
      </c>
      <c r="K31" s="6" t="s">
        <v>10</v>
      </c>
      <c r="L31" s="11">
        <v>26</v>
      </c>
      <c r="M31" s="55">
        <v>9.1228070175438596</v>
      </c>
      <c r="N31" s="11">
        <v>8.1999999999999993</v>
      </c>
      <c r="O31" s="55">
        <v>32.799999999999997</v>
      </c>
      <c r="P31" s="11">
        <v>15</v>
      </c>
      <c r="Q31" s="55">
        <v>36.533333333333331</v>
      </c>
      <c r="R31" s="4">
        <f t="shared" si="2"/>
        <v>78.456140350877192</v>
      </c>
      <c r="S31" s="6">
        <v>100</v>
      </c>
      <c r="T31" s="39">
        <f t="shared" si="3"/>
        <v>0.7845614035087719</v>
      </c>
      <c r="U31" s="58" t="s">
        <v>821</v>
      </c>
    </row>
    <row r="32" spans="1:22" x14ac:dyDescent="0.3">
      <c r="A32" s="6">
        <v>27</v>
      </c>
      <c r="B32" s="6" t="s">
        <v>515</v>
      </c>
      <c r="C32" s="6" t="s">
        <v>424</v>
      </c>
      <c r="D32" s="6" t="s">
        <v>317</v>
      </c>
      <c r="E32" s="36" t="str">
        <f t="shared" si="6"/>
        <v>П</v>
      </c>
      <c r="F32" s="36" t="str">
        <f t="shared" si="7"/>
        <v>К</v>
      </c>
      <c r="G32" s="36" t="str">
        <f t="shared" si="8"/>
        <v>Д</v>
      </c>
      <c r="H32" s="6">
        <v>760244</v>
      </c>
      <c r="I32" s="37">
        <v>8</v>
      </c>
      <c r="J32" s="6" t="s">
        <v>516</v>
      </c>
      <c r="K32" s="6" t="s">
        <v>10</v>
      </c>
      <c r="L32" s="11">
        <v>22</v>
      </c>
      <c r="M32" s="55">
        <v>7.7192982456140351</v>
      </c>
      <c r="N32" s="11">
        <v>7.5</v>
      </c>
      <c r="O32" s="55">
        <v>30</v>
      </c>
      <c r="P32" s="11">
        <v>15</v>
      </c>
      <c r="Q32" s="55">
        <v>40</v>
      </c>
      <c r="R32" s="4">
        <f t="shared" si="2"/>
        <v>77.719298245614027</v>
      </c>
      <c r="S32" s="6">
        <v>100</v>
      </c>
      <c r="T32" s="39">
        <f t="shared" si="3"/>
        <v>0.77719298245614032</v>
      </c>
      <c r="U32" s="40" t="s">
        <v>821</v>
      </c>
    </row>
    <row r="33" spans="1:21" x14ac:dyDescent="0.3">
      <c r="A33" s="6">
        <v>28</v>
      </c>
      <c r="B33" s="6" t="s">
        <v>446</v>
      </c>
      <c r="C33" s="6" t="s">
        <v>31</v>
      </c>
      <c r="D33" s="6" t="s">
        <v>200</v>
      </c>
      <c r="E33" s="36" t="str">
        <f t="shared" si="6"/>
        <v>Б</v>
      </c>
      <c r="F33" s="36" t="str">
        <f t="shared" si="7"/>
        <v>В</v>
      </c>
      <c r="G33" s="36" t="str">
        <f t="shared" si="8"/>
        <v>Е</v>
      </c>
      <c r="H33" s="6">
        <v>760245</v>
      </c>
      <c r="I33" s="37">
        <v>8</v>
      </c>
      <c r="J33" s="6" t="s">
        <v>447</v>
      </c>
      <c r="K33" s="6" t="s">
        <v>10</v>
      </c>
      <c r="L33" s="11">
        <v>26</v>
      </c>
      <c r="M33" s="55">
        <v>16.25</v>
      </c>
      <c r="N33" s="11">
        <v>8.5</v>
      </c>
      <c r="O33" s="55">
        <v>34</v>
      </c>
      <c r="P33" s="11">
        <v>22.5</v>
      </c>
      <c r="Q33" s="55">
        <v>27.2</v>
      </c>
      <c r="R33" s="4">
        <f t="shared" si="2"/>
        <v>77.45</v>
      </c>
      <c r="S33" s="6">
        <v>100</v>
      </c>
      <c r="T33" s="39">
        <f t="shared" si="3"/>
        <v>0.77450000000000008</v>
      </c>
      <c r="U33" s="40" t="s">
        <v>821</v>
      </c>
    </row>
    <row r="34" spans="1:21" x14ac:dyDescent="0.3">
      <c r="A34" s="6">
        <v>29</v>
      </c>
      <c r="B34" s="6" t="s">
        <v>397</v>
      </c>
      <c r="C34" s="6" t="s">
        <v>398</v>
      </c>
      <c r="D34" s="6" t="s">
        <v>32</v>
      </c>
      <c r="E34" s="36" t="str">
        <f t="shared" si="6"/>
        <v>Е</v>
      </c>
      <c r="F34" s="36" t="str">
        <f t="shared" si="7"/>
        <v>Д</v>
      </c>
      <c r="G34" s="36" t="str">
        <f t="shared" si="8"/>
        <v>А</v>
      </c>
      <c r="H34" s="6">
        <v>763127</v>
      </c>
      <c r="I34" s="37">
        <v>7</v>
      </c>
      <c r="J34" s="6" t="s">
        <v>399</v>
      </c>
      <c r="K34" s="6" t="s">
        <v>10</v>
      </c>
      <c r="L34" s="11">
        <v>16</v>
      </c>
      <c r="M34" s="55">
        <v>8.8888888888888893</v>
      </c>
      <c r="N34" s="11">
        <v>7</v>
      </c>
      <c r="O34" s="55">
        <v>28</v>
      </c>
      <c r="P34" s="11">
        <v>34.82</v>
      </c>
      <c r="Q34" s="55">
        <v>40</v>
      </c>
      <c r="R34" s="4">
        <f t="shared" si="2"/>
        <v>76.888888888888886</v>
      </c>
      <c r="S34" s="6">
        <v>100</v>
      </c>
      <c r="T34" s="39">
        <f t="shared" si="3"/>
        <v>0.76888888888888884</v>
      </c>
      <c r="U34" s="40" t="s">
        <v>821</v>
      </c>
    </row>
    <row r="35" spans="1:21" x14ac:dyDescent="0.3">
      <c r="A35" s="6">
        <v>30</v>
      </c>
      <c r="B35" s="6" t="s">
        <v>273</v>
      </c>
      <c r="C35" s="6" t="s">
        <v>274</v>
      </c>
      <c r="D35" s="6" t="s">
        <v>114</v>
      </c>
      <c r="E35" s="36" t="str">
        <f t="shared" si="6"/>
        <v>Ч</v>
      </c>
      <c r="F35" s="36" t="str">
        <f t="shared" si="7"/>
        <v>А</v>
      </c>
      <c r="G35" s="36" t="str">
        <f t="shared" si="8"/>
        <v>О</v>
      </c>
      <c r="H35" s="6">
        <v>763282</v>
      </c>
      <c r="I35" s="37">
        <v>8</v>
      </c>
      <c r="J35" s="6" t="s">
        <v>275</v>
      </c>
      <c r="K35" s="6" t="s">
        <v>10</v>
      </c>
      <c r="L35" s="11">
        <v>13</v>
      </c>
      <c r="M35" s="55">
        <v>4.5614035087719298</v>
      </c>
      <c r="N35" s="11">
        <v>8.5</v>
      </c>
      <c r="O35" s="55">
        <v>34</v>
      </c>
      <c r="P35" s="11">
        <v>14.3</v>
      </c>
      <c r="Q35" s="55">
        <v>38.32167832167832</v>
      </c>
      <c r="R35" s="4">
        <f t="shared" si="2"/>
        <v>76.883081830450251</v>
      </c>
      <c r="S35" s="6">
        <v>100</v>
      </c>
      <c r="T35" s="39">
        <f t="shared" si="3"/>
        <v>0.76883081830450251</v>
      </c>
      <c r="U35" s="40" t="s">
        <v>821</v>
      </c>
    </row>
    <row r="36" spans="1:21" x14ac:dyDescent="0.3">
      <c r="A36" s="6">
        <v>31</v>
      </c>
      <c r="B36" s="6" t="s">
        <v>517</v>
      </c>
      <c r="C36" s="6" t="s">
        <v>316</v>
      </c>
      <c r="D36" s="6" t="s">
        <v>324</v>
      </c>
      <c r="E36" s="36" t="str">
        <f t="shared" si="6"/>
        <v>В</v>
      </c>
      <c r="F36" s="36" t="str">
        <f t="shared" si="7"/>
        <v>В</v>
      </c>
      <c r="G36" s="36" t="str">
        <f t="shared" si="8"/>
        <v>В</v>
      </c>
      <c r="H36" s="6">
        <v>760244</v>
      </c>
      <c r="I36" s="37">
        <v>8</v>
      </c>
      <c r="J36" s="6" t="s">
        <v>518</v>
      </c>
      <c r="K36" s="6" t="s">
        <v>10</v>
      </c>
      <c r="L36" s="11">
        <v>26</v>
      </c>
      <c r="M36" s="55">
        <v>9.1228070175438596</v>
      </c>
      <c r="N36" s="11">
        <v>8</v>
      </c>
      <c r="O36" s="55">
        <v>32</v>
      </c>
      <c r="P36" s="11">
        <v>17</v>
      </c>
      <c r="Q36" s="55">
        <v>35.294117647058826</v>
      </c>
      <c r="R36" s="4">
        <f t="shared" si="2"/>
        <v>76.416924664602689</v>
      </c>
      <c r="S36" s="6">
        <v>100</v>
      </c>
      <c r="T36" s="39">
        <f t="shared" si="3"/>
        <v>0.76416924664602692</v>
      </c>
      <c r="U36" s="40" t="s">
        <v>821</v>
      </c>
    </row>
    <row r="37" spans="1:21" x14ac:dyDescent="0.3">
      <c r="A37" s="6">
        <v>32</v>
      </c>
      <c r="B37" s="23" t="s">
        <v>261</v>
      </c>
      <c r="C37" s="23" t="s">
        <v>33</v>
      </c>
      <c r="D37" s="23" t="s">
        <v>192</v>
      </c>
      <c r="E37" s="36" t="str">
        <f t="shared" si="6"/>
        <v>М</v>
      </c>
      <c r="F37" s="36" t="str">
        <f t="shared" si="7"/>
        <v>С</v>
      </c>
      <c r="G37" s="36" t="str">
        <f t="shared" si="8"/>
        <v>С</v>
      </c>
      <c r="H37" s="2">
        <v>763282</v>
      </c>
      <c r="I37" s="37">
        <v>7</v>
      </c>
      <c r="J37" s="23" t="s">
        <v>233</v>
      </c>
      <c r="K37" s="6" t="s">
        <v>10</v>
      </c>
      <c r="L37" s="11">
        <v>25</v>
      </c>
      <c r="M37" s="55">
        <v>8.7719298245614041</v>
      </c>
      <c r="N37" s="11">
        <v>8</v>
      </c>
      <c r="O37" s="55">
        <v>32</v>
      </c>
      <c r="P37" s="11">
        <v>15.4</v>
      </c>
      <c r="Q37" s="55">
        <v>35.584415584415581</v>
      </c>
      <c r="R37" s="4">
        <f t="shared" si="2"/>
        <v>76.356345408976978</v>
      </c>
      <c r="S37" s="6">
        <v>100</v>
      </c>
      <c r="T37" s="39">
        <f t="shared" si="3"/>
        <v>0.76356345408976978</v>
      </c>
      <c r="U37" s="40" t="s">
        <v>821</v>
      </c>
    </row>
    <row r="38" spans="1:21" x14ac:dyDescent="0.3">
      <c r="A38" s="6">
        <v>33</v>
      </c>
      <c r="B38" s="6" t="s">
        <v>264</v>
      </c>
      <c r="C38" s="6" t="s">
        <v>265</v>
      </c>
      <c r="D38" s="6" t="s">
        <v>26</v>
      </c>
      <c r="E38" s="36" t="str">
        <f t="shared" si="6"/>
        <v>С</v>
      </c>
      <c r="F38" s="36" t="str">
        <f t="shared" si="7"/>
        <v>Е</v>
      </c>
      <c r="G38" s="36" t="str">
        <f t="shared" si="8"/>
        <v>А</v>
      </c>
      <c r="H38" s="6">
        <v>763282</v>
      </c>
      <c r="I38" s="37">
        <v>7</v>
      </c>
      <c r="J38" s="6" t="s">
        <v>266</v>
      </c>
      <c r="K38" s="6" t="s">
        <v>10</v>
      </c>
      <c r="L38" s="11">
        <v>27</v>
      </c>
      <c r="M38" s="55">
        <v>9.473684210526315</v>
      </c>
      <c r="N38" s="11">
        <v>8.4</v>
      </c>
      <c r="O38" s="55">
        <v>33.6</v>
      </c>
      <c r="P38" s="11">
        <v>16.5</v>
      </c>
      <c r="Q38" s="55">
        <v>33.212121212121211</v>
      </c>
      <c r="R38" s="4">
        <f t="shared" ref="R38:R69" si="9">M38+O38+Q38</f>
        <v>76.285805422647528</v>
      </c>
      <c r="S38" s="6">
        <v>100</v>
      </c>
      <c r="T38" s="39">
        <f t="shared" ref="T38:T69" si="10">R38/S38</f>
        <v>0.76285805422647524</v>
      </c>
      <c r="U38" s="40" t="s">
        <v>821</v>
      </c>
    </row>
    <row r="39" spans="1:21" x14ac:dyDescent="0.3">
      <c r="A39" s="6">
        <v>34</v>
      </c>
      <c r="B39" s="6" t="s">
        <v>267</v>
      </c>
      <c r="C39" s="6" t="s">
        <v>28</v>
      </c>
      <c r="D39" s="6" t="s">
        <v>268</v>
      </c>
      <c r="E39" s="36" t="str">
        <f t="shared" si="6"/>
        <v>С</v>
      </c>
      <c r="F39" s="36" t="str">
        <f t="shared" si="7"/>
        <v>К</v>
      </c>
      <c r="G39" s="36" t="str">
        <f t="shared" si="8"/>
        <v>Р</v>
      </c>
      <c r="H39" s="6">
        <v>763282</v>
      </c>
      <c r="I39" s="37">
        <v>8</v>
      </c>
      <c r="J39" s="6" t="s">
        <v>269</v>
      </c>
      <c r="K39" s="6" t="s">
        <v>10</v>
      </c>
      <c r="L39" s="11">
        <v>26</v>
      </c>
      <c r="M39" s="55">
        <v>9.1228070175438596</v>
      </c>
      <c r="N39" s="11">
        <v>8.1999999999999993</v>
      </c>
      <c r="O39" s="55">
        <v>32.799999999999997</v>
      </c>
      <c r="P39" s="11">
        <v>16.100000000000001</v>
      </c>
      <c r="Q39" s="55">
        <v>34.037267080745337</v>
      </c>
      <c r="R39" s="4">
        <f t="shared" si="9"/>
        <v>75.960074098289198</v>
      </c>
      <c r="S39" s="6">
        <v>100</v>
      </c>
      <c r="T39" s="39">
        <f t="shared" si="10"/>
        <v>0.75960074098289199</v>
      </c>
      <c r="U39" s="40" t="s">
        <v>821</v>
      </c>
    </row>
    <row r="40" spans="1:21" x14ac:dyDescent="0.3">
      <c r="A40" s="6">
        <v>35</v>
      </c>
      <c r="B40" s="6" t="s">
        <v>309</v>
      </c>
      <c r="C40" s="6" t="s">
        <v>310</v>
      </c>
      <c r="D40" s="6" t="s">
        <v>26</v>
      </c>
      <c r="E40" s="36" t="str">
        <f t="shared" si="6"/>
        <v>И</v>
      </c>
      <c r="F40" s="36" t="str">
        <f t="shared" si="7"/>
        <v>А</v>
      </c>
      <c r="G40" s="36" t="str">
        <f t="shared" si="8"/>
        <v>А</v>
      </c>
      <c r="H40" s="6">
        <v>760186</v>
      </c>
      <c r="I40" s="37">
        <v>8</v>
      </c>
      <c r="J40" s="10" t="s">
        <v>605</v>
      </c>
      <c r="K40" s="6" t="s">
        <v>10</v>
      </c>
      <c r="L40" s="11">
        <v>23</v>
      </c>
      <c r="M40" s="55">
        <v>12.7</v>
      </c>
      <c r="N40" s="11">
        <v>7.8</v>
      </c>
      <c r="O40" s="55">
        <v>31.2</v>
      </c>
      <c r="P40" s="11">
        <v>18.399999999999999</v>
      </c>
      <c r="Q40" s="55">
        <v>31.956521739130437</v>
      </c>
      <c r="R40" s="4">
        <f t="shared" si="9"/>
        <v>75.856521739130443</v>
      </c>
      <c r="S40" s="6">
        <v>100</v>
      </c>
      <c r="T40" s="39">
        <f t="shared" si="10"/>
        <v>0.75856521739130445</v>
      </c>
      <c r="U40" s="40" t="s">
        <v>821</v>
      </c>
    </row>
    <row r="41" spans="1:21" x14ac:dyDescent="0.3">
      <c r="A41" s="6">
        <v>36</v>
      </c>
      <c r="B41" s="6" t="s">
        <v>304</v>
      </c>
      <c r="C41" s="6" t="s">
        <v>305</v>
      </c>
      <c r="D41" s="6" t="s">
        <v>306</v>
      </c>
      <c r="E41" s="36" t="str">
        <f t="shared" si="6"/>
        <v>С</v>
      </c>
      <c r="F41" s="36" t="str">
        <f t="shared" si="7"/>
        <v>Е</v>
      </c>
      <c r="G41" s="36" t="str">
        <f t="shared" si="8"/>
        <v>А</v>
      </c>
      <c r="H41" s="6">
        <v>760186</v>
      </c>
      <c r="I41" s="37">
        <v>7</v>
      </c>
      <c r="J41" s="10" t="s">
        <v>604</v>
      </c>
      <c r="K41" s="6" t="s">
        <v>10</v>
      </c>
      <c r="L41" s="11">
        <v>18</v>
      </c>
      <c r="M41" s="55">
        <v>10</v>
      </c>
      <c r="N41" s="11">
        <v>9</v>
      </c>
      <c r="O41" s="55">
        <v>36</v>
      </c>
      <c r="P41" s="11">
        <v>20.100000000000001</v>
      </c>
      <c r="Q41" s="55">
        <v>29.253731343283579</v>
      </c>
      <c r="R41" s="4">
        <f t="shared" si="9"/>
        <v>75.253731343283576</v>
      </c>
      <c r="S41" s="6">
        <v>100</v>
      </c>
      <c r="T41" s="39">
        <f t="shared" si="10"/>
        <v>0.75253731343283581</v>
      </c>
      <c r="U41" s="40" t="s">
        <v>821</v>
      </c>
    </row>
    <row r="42" spans="1:21" x14ac:dyDescent="0.3">
      <c r="A42" s="6">
        <v>37</v>
      </c>
      <c r="B42" s="6" t="s">
        <v>697</v>
      </c>
      <c r="C42" s="6" t="s">
        <v>698</v>
      </c>
      <c r="D42" s="6" t="s">
        <v>699</v>
      </c>
      <c r="E42" s="36" t="str">
        <f t="shared" si="6"/>
        <v>К</v>
      </c>
      <c r="F42" s="36" t="str">
        <f t="shared" si="7"/>
        <v>М</v>
      </c>
      <c r="G42" s="36" t="str">
        <f t="shared" si="8"/>
        <v>Ф</v>
      </c>
      <c r="H42" s="6">
        <v>760188</v>
      </c>
      <c r="I42" s="37">
        <v>7</v>
      </c>
      <c r="J42" s="6" t="s">
        <v>702</v>
      </c>
      <c r="K42" s="6" t="s">
        <v>10</v>
      </c>
      <c r="L42" s="11">
        <v>30</v>
      </c>
      <c r="M42" s="55">
        <f>IF(L42="-",0,IF(L42&gt;-20,20*L42/32))</f>
        <v>18.75</v>
      </c>
      <c r="N42" s="11">
        <v>8</v>
      </c>
      <c r="O42" s="55">
        <v>32</v>
      </c>
      <c r="P42" s="11">
        <v>26.25</v>
      </c>
      <c r="Q42" s="55">
        <v>24.228571428571428</v>
      </c>
      <c r="R42" s="4">
        <f t="shared" si="9"/>
        <v>74.978571428571428</v>
      </c>
      <c r="S42" s="6">
        <v>100</v>
      </c>
      <c r="T42" s="39">
        <f t="shared" si="10"/>
        <v>0.74978571428571428</v>
      </c>
      <c r="U42" s="40" t="s">
        <v>821</v>
      </c>
    </row>
    <row r="43" spans="1:21" x14ac:dyDescent="0.3">
      <c r="A43" s="6">
        <v>38</v>
      </c>
      <c r="B43" s="23" t="s">
        <v>251</v>
      </c>
      <c r="C43" s="23" t="s">
        <v>195</v>
      </c>
      <c r="D43" s="23" t="s">
        <v>196</v>
      </c>
      <c r="E43" s="36" t="str">
        <f t="shared" si="6"/>
        <v>О</v>
      </c>
      <c r="F43" s="36" t="str">
        <f t="shared" si="7"/>
        <v>К</v>
      </c>
      <c r="G43" s="36" t="str">
        <f t="shared" si="8"/>
        <v>Д</v>
      </c>
      <c r="H43" s="2">
        <v>763282</v>
      </c>
      <c r="I43" s="37">
        <v>7</v>
      </c>
      <c r="J43" s="23" t="s">
        <v>252</v>
      </c>
      <c r="K43" s="6" t="s">
        <v>10</v>
      </c>
      <c r="L43" s="11">
        <v>23</v>
      </c>
      <c r="M43" s="55">
        <v>8.0701754385964914</v>
      </c>
      <c r="N43" s="11">
        <v>8</v>
      </c>
      <c r="O43" s="55">
        <v>32</v>
      </c>
      <c r="P43" s="11">
        <v>15.7</v>
      </c>
      <c r="Q43" s="55">
        <v>34.904458598726116</v>
      </c>
      <c r="R43" s="4">
        <f t="shared" si="9"/>
        <v>74.974634037322602</v>
      </c>
      <c r="S43" s="6">
        <v>100</v>
      </c>
      <c r="T43" s="39">
        <f t="shared" si="10"/>
        <v>0.74974634037322607</v>
      </c>
      <c r="U43" s="40" t="s">
        <v>821</v>
      </c>
    </row>
    <row r="44" spans="1:21" x14ac:dyDescent="0.3">
      <c r="A44" s="6">
        <v>39</v>
      </c>
      <c r="B44" s="6" t="s">
        <v>507</v>
      </c>
      <c r="C44" s="6" t="s">
        <v>310</v>
      </c>
      <c r="D44" s="6" t="s">
        <v>57</v>
      </c>
      <c r="E44" s="36" t="str">
        <f t="shared" si="6"/>
        <v>С</v>
      </c>
      <c r="F44" s="36" t="str">
        <f t="shared" si="7"/>
        <v>А</v>
      </c>
      <c r="G44" s="36" t="str">
        <f t="shared" si="8"/>
        <v>В</v>
      </c>
      <c r="H44" s="6">
        <v>760244</v>
      </c>
      <c r="I44" s="37">
        <v>7</v>
      </c>
      <c r="J44" s="6" t="s">
        <v>218</v>
      </c>
      <c r="K44" s="6" t="s">
        <v>10</v>
      </c>
      <c r="L44" s="11">
        <v>27</v>
      </c>
      <c r="M44" s="55">
        <v>9.473684210526315</v>
      </c>
      <c r="N44" s="11">
        <v>7</v>
      </c>
      <c r="O44" s="55">
        <v>28</v>
      </c>
      <c r="P44" s="11">
        <v>16</v>
      </c>
      <c r="Q44" s="55">
        <v>37.5</v>
      </c>
      <c r="R44" s="4">
        <f t="shared" si="9"/>
        <v>74.973684210526315</v>
      </c>
      <c r="S44" s="6">
        <v>100</v>
      </c>
      <c r="T44" s="39">
        <f t="shared" si="10"/>
        <v>0.74973684210526315</v>
      </c>
      <c r="U44" s="40" t="s">
        <v>821</v>
      </c>
    </row>
    <row r="45" spans="1:21" x14ac:dyDescent="0.3">
      <c r="A45" s="6">
        <v>40</v>
      </c>
      <c r="B45" s="6" t="s">
        <v>513</v>
      </c>
      <c r="C45" s="6" t="s">
        <v>74</v>
      </c>
      <c r="D45" s="6" t="s">
        <v>514</v>
      </c>
      <c r="E45" s="36" t="str">
        <f t="shared" si="6"/>
        <v>К</v>
      </c>
      <c r="F45" s="36" t="str">
        <f t="shared" si="7"/>
        <v>А</v>
      </c>
      <c r="G45" s="36" t="str">
        <f t="shared" si="8"/>
        <v>М</v>
      </c>
      <c r="H45" s="6">
        <v>760244</v>
      </c>
      <c r="I45" s="37">
        <v>8</v>
      </c>
      <c r="J45" s="6" t="s">
        <v>120</v>
      </c>
      <c r="K45" s="6" t="s">
        <v>10</v>
      </c>
      <c r="L45" s="11">
        <v>26</v>
      </c>
      <c r="M45" s="55">
        <v>9.1228070175438596</v>
      </c>
      <c r="N45" s="11">
        <v>8</v>
      </c>
      <c r="O45" s="55">
        <v>32</v>
      </c>
      <c r="P45" s="11">
        <v>18</v>
      </c>
      <c r="Q45" s="55">
        <v>33.333333333333336</v>
      </c>
      <c r="R45" s="4">
        <f t="shared" si="9"/>
        <v>74.456140350877206</v>
      </c>
      <c r="S45" s="6">
        <v>100</v>
      </c>
      <c r="T45" s="39">
        <f t="shared" si="10"/>
        <v>0.74456140350877209</v>
      </c>
      <c r="U45" s="40" t="s">
        <v>821</v>
      </c>
    </row>
    <row r="46" spans="1:21" x14ac:dyDescent="0.3">
      <c r="A46" s="6">
        <v>41</v>
      </c>
      <c r="B46" s="6" t="s">
        <v>545</v>
      </c>
      <c r="C46" s="6" t="s">
        <v>546</v>
      </c>
      <c r="D46" s="6" t="s">
        <v>547</v>
      </c>
      <c r="E46" s="36" t="str">
        <f t="shared" si="6"/>
        <v>Д</v>
      </c>
      <c r="F46" s="36" t="str">
        <f t="shared" si="7"/>
        <v>Е</v>
      </c>
      <c r="G46" s="36" t="str">
        <f t="shared" si="8"/>
        <v>В</v>
      </c>
      <c r="H46" s="6">
        <v>766105</v>
      </c>
      <c r="I46" s="37">
        <v>6</v>
      </c>
      <c r="J46" s="6" t="s">
        <v>548</v>
      </c>
      <c r="K46" s="6" t="s">
        <v>10</v>
      </c>
      <c r="L46" s="11"/>
      <c r="M46" s="55">
        <v>16.670000000000002</v>
      </c>
      <c r="N46" s="11"/>
      <c r="O46" s="55">
        <v>36</v>
      </c>
      <c r="P46" s="11"/>
      <c r="Q46" s="55">
        <v>21.46</v>
      </c>
      <c r="R46" s="4">
        <f t="shared" si="9"/>
        <v>74.13</v>
      </c>
      <c r="S46" s="6">
        <v>100</v>
      </c>
      <c r="T46" s="39">
        <f t="shared" si="10"/>
        <v>0.74129999999999996</v>
      </c>
      <c r="U46" s="40" t="s">
        <v>821</v>
      </c>
    </row>
    <row r="47" spans="1:21" x14ac:dyDescent="0.3">
      <c r="A47" s="6">
        <v>42</v>
      </c>
      <c r="B47" s="6" t="s">
        <v>303</v>
      </c>
      <c r="C47" s="6" t="s">
        <v>25</v>
      </c>
      <c r="D47" s="6" t="s">
        <v>200</v>
      </c>
      <c r="E47" s="36" t="str">
        <f t="shared" si="6"/>
        <v>О</v>
      </c>
      <c r="F47" s="36" t="str">
        <f t="shared" si="7"/>
        <v>Д</v>
      </c>
      <c r="G47" s="36" t="str">
        <f t="shared" si="8"/>
        <v>Е</v>
      </c>
      <c r="H47" s="6">
        <v>760186</v>
      </c>
      <c r="I47" s="37">
        <v>7</v>
      </c>
      <c r="J47" s="10" t="s">
        <v>233</v>
      </c>
      <c r="K47" s="6" t="s">
        <v>10</v>
      </c>
      <c r="L47" s="38">
        <v>11</v>
      </c>
      <c r="M47" s="11">
        <v>6.1</v>
      </c>
      <c r="N47" s="38">
        <v>8.4</v>
      </c>
      <c r="O47" s="38">
        <v>33.6</v>
      </c>
      <c r="P47" s="38">
        <v>17.100000000000001</v>
      </c>
      <c r="Q47" s="38">
        <v>34.380000000000003</v>
      </c>
      <c r="R47" s="4">
        <f t="shared" si="9"/>
        <v>74.080000000000013</v>
      </c>
      <c r="S47" s="6">
        <v>100</v>
      </c>
      <c r="T47" s="39">
        <f t="shared" si="10"/>
        <v>0.74080000000000013</v>
      </c>
      <c r="U47" s="40" t="s">
        <v>821</v>
      </c>
    </row>
    <row r="48" spans="1:21" x14ac:dyDescent="0.3">
      <c r="A48" s="6">
        <v>43</v>
      </c>
      <c r="B48" s="6" t="s">
        <v>279</v>
      </c>
      <c r="C48" s="6" t="s">
        <v>278</v>
      </c>
      <c r="D48" s="6" t="s">
        <v>271</v>
      </c>
      <c r="E48" s="36" t="str">
        <f t="shared" si="6"/>
        <v>В</v>
      </c>
      <c r="F48" s="36" t="str">
        <f t="shared" si="7"/>
        <v>П</v>
      </c>
      <c r="G48" s="36" t="str">
        <f t="shared" si="8"/>
        <v>И</v>
      </c>
      <c r="H48" s="6">
        <v>760239</v>
      </c>
      <c r="I48" s="37">
        <v>7</v>
      </c>
      <c r="J48" s="6" t="s">
        <v>215</v>
      </c>
      <c r="K48" s="6" t="s">
        <v>10</v>
      </c>
      <c r="L48" s="11">
        <v>26</v>
      </c>
      <c r="M48" s="55">
        <v>16.25</v>
      </c>
      <c r="N48" s="11">
        <v>7.5</v>
      </c>
      <c r="O48" s="55">
        <v>30</v>
      </c>
      <c r="P48" s="11">
        <v>17.47</v>
      </c>
      <c r="Q48" s="55">
        <v>27.704636519748142</v>
      </c>
      <c r="R48" s="4">
        <f t="shared" si="9"/>
        <v>73.954636519748135</v>
      </c>
      <c r="S48" s="6">
        <v>100</v>
      </c>
      <c r="T48" s="39">
        <f t="shared" si="10"/>
        <v>0.7395463651974814</v>
      </c>
      <c r="U48" s="40" t="s">
        <v>821</v>
      </c>
    </row>
    <row r="49" spans="1:21" x14ac:dyDescent="0.3">
      <c r="A49" s="6">
        <v>44</v>
      </c>
      <c r="B49" s="6" t="s">
        <v>338</v>
      </c>
      <c r="C49" s="6" t="s">
        <v>339</v>
      </c>
      <c r="D49" s="6" t="s">
        <v>306</v>
      </c>
      <c r="E49" s="36" t="str">
        <f t="shared" si="6"/>
        <v>З</v>
      </c>
      <c r="F49" s="36" t="str">
        <f t="shared" si="7"/>
        <v>Н</v>
      </c>
      <c r="G49" s="36" t="str">
        <f t="shared" si="8"/>
        <v>А</v>
      </c>
      <c r="H49" s="6">
        <v>760187</v>
      </c>
      <c r="I49" s="37">
        <v>8</v>
      </c>
      <c r="J49" s="6" t="s">
        <v>120</v>
      </c>
      <c r="K49" s="6" t="s">
        <v>10</v>
      </c>
      <c r="L49" s="11">
        <v>16</v>
      </c>
      <c r="M49" s="55">
        <v>5.6140350877192979</v>
      </c>
      <c r="N49" s="11">
        <v>7</v>
      </c>
      <c r="O49" s="55">
        <v>28</v>
      </c>
      <c r="P49" s="11">
        <v>14</v>
      </c>
      <c r="Q49" s="55">
        <v>40</v>
      </c>
      <c r="R49" s="4">
        <f t="shared" si="9"/>
        <v>73.614035087719301</v>
      </c>
      <c r="S49" s="6">
        <v>100</v>
      </c>
      <c r="T49" s="39">
        <f t="shared" si="10"/>
        <v>0.73614035087719298</v>
      </c>
      <c r="U49" s="40" t="s">
        <v>821</v>
      </c>
    </row>
    <row r="50" spans="1:21" x14ac:dyDescent="0.3">
      <c r="A50" s="6">
        <v>45</v>
      </c>
      <c r="B50" s="6" t="s">
        <v>563</v>
      </c>
      <c r="C50" s="6" t="s">
        <v>305</v>
      </c>
      <c r="D50" s="6" t="s">
        <v>317</v>
      </c>
      <c r="E50" s="36" t="str">
        <f t="shared" si="6"/>
        <v>К</v>
      </c>
      <c r="F50" s="36" t="str">
        <f t="shared" si="7"/>
        <v>Е</v>
      </c>
      <c r="G50" s="36" t="str">
        <f t="shared" si="8"/>
        <v>Д</v>
      </c>
      <c r="H50" s="6">
        <v>766105</v>
      </c>
      <c r="I50" s="37">
        <v>7</v>
      </c>
      <c r="J50" s="6" t="s">
        <v>564</v>
      </c>
      <c r="K50" s="6" t="s">
        <v>10</v>
      </c>
      <c r="L50" s="11"/>
      <c r="M50" s="55">
        <v>16.670000000000002</v>
      </c>
      <c r="N50" s="11"/>
      <c r="O50" s="55">
        <v>36</v>
      </c>
      <c r="P50" s="11"/>
      <c r="Q50" s="55">
        <v>20.52</v>
      </c>
      <c r="R50" s="4">
        <f t="shared" si="9"/>
        <v>73.19</v>
      </c>
      <c r="S50" s="6">
        <v>100</v>
      </c>
      <c r="T50" s="39">
        <f t="shared" si="10"/>
        <v>0.7319</v>
      </c>
      <c r="U50" s="40" t="s">
        <v>821</v>
      </c>
    </row>
    <row r="51" spans="1:21" x14ac:dyDescent="0.3">
      <c r="A51" s="6">
        <v>46</v>
      </c>
      <c r="B51" s="23" t="s">
        <v>109</v>
      </c>
      <c r="C51" s="23" t="s">
        <v>110</v>
      </c>
      <c r="D51" s="23" t="s">
        <v>65</v>
      </c>
      <c r="E51" s="36" t="str">
        <f t="shared" si="6"/>
        <v>Ш</v>
      </c>
      <c r="F51" s="36" t="str">
        <f t="shared" si="7"/>
        <v>Э</v>
      </c>
      <c r="G51" s="36" t="str">
        <f t="shared" si="8"/>
        <v>М</v>
      </c>
      <c r="H51" s="8">
        <v>760184</v>
      </c>
      <c r="I51" s="37">
        <v>8</v>
      </c>
      <c r="J51" s="8" t="s">
        <v>119</v>
      </c>
      <c r="K51" s="6" t="s">
        <v>10</v>
      </c>
      <c r="L51" s="47">
        <v>31</v>
      </c>
      <c r="M51" s="55">
        <f>IF(L51="-",0,IF(L51&gt;-20,20*L51/32))</f>
        <v>19.375</v>
      </c>
      <c r="N51" s="47">
        <v>7.6</v>
      </c>
      <c r="O51" s="55">
        <f>IF(N51="-",0,IF(N51&gt;-40,40*N51/10))</f>
        <v>30.4</v>
      </c>
      <c r="P51" s="47">
        <v>26</v>
      </c>
      <c r="Q51" s="55">
        <v>23.076923076923077</v>
      </c>
      <c r="R51" s="4">
        <f t="shared" si="9"/>
        <v>72.851923076923072</v>
      </c>
      <c r="S51" s="6">
        <v>100</v>
      </c>
      <c r="T51" s="39">
        <f t="shared" si="10"/>
        <v>0.72851923076923075</v>
      </c>
      <c r="U51" s="40" t="s">
        <v>821</v>
      </c>
    </row>
    <row r="52" spans="1:21" x14ac:dyDescent="0.3">
      <c r="A52" s="6">
        <v>47</v>
      </c>
      <c r="B52" s="6" t="s">
        <v>402</v>
      </c>
      <c r="C52" s="6" t="s">
        <v>403</v>
      </c>
      <c r="D52" s="6" t="s">
        <v>404</v>
      </c>
      <c r="E52" s="36" t="str">
        <f t="shared" si="6"/>
        <v>Т</v>
      </c>
      <c r="F52" s="36" t="str">
        <f t="shared" si="7"/>
        <v>В</v>
      </c>
      <c r="G52" s="36" t="str">
        <f t="shared" si="8"/>
        <v>Я</v>
      </c>
      <c r="H52" s="6">
        <v>763127</v>
      </c>
      <c r="I52" s="37">
        <v>8</v>
      </c>
      <c r="J52" s="6" t="s">
        <v>405</v>
      </c>
      <c r="K52" s="6" t="s">
        <v>10</v>
      </c>
      <c r="L52" s="11">
        <v>20</v>
      </c>
      <c r="M52" s="55">
        <v>12.5</v>
      </c>
      <c r="N52" s="11">
        <v>6</v>
      </c>
      <c r="O52" s="55">
        <v>24</v>
      </c>
      <c r="P52" s="11">
        <v>39.33</v>
      </c>
      <c r="Q52" s="55">
        <v>35.413170607678616</v>
      </c>
      <c r="R52" s="4">
        <f t="shared" si="9"/>
        <v>71.913170607678609</v>
      </c>
      <c r="S52" s="6">
        <v>100</v>
      </c>
      <c r="T52" s="39">
        <f t="shared" si="10"/>
        <v>0.71913170607678611</v>
      </c>
      <c r="U52" s="40" t="s">
        <v>821</v>
      </c>
    </row>
    <row r="53" spans="1:21" x14ac:dyDescent="0.3">
      <c r="A53" s="6">
        <v>48</v>
      </c>
      <c r="B53" s="6" t="s">
        <v>280</v>
      </c>
      <c r="C53" s="6" t="s">
        <v>74</v>
      </c>
      <c r="D53" s="6" t="s">
        <v>192</v>
      </c>
      <c r="E53" s="36" t="str">
        <f t="shared" si="6"/>
        <v>С</v>
      </c>
      <c r="F53" s="36" t="str">
        <f t="shared" si="7"/>
        <v>А</v>
      </c>
      <c r="G53" s="36" t="str">
        <f t="shared" si="8"/>
        <v>С</v>
      </c>
      <c r="H53" s="6">
        <v>763283</v>
      </c>
      <c r="I53" s="37">
        <v>7</v>
      </c>
      <c r="J53" s="6" t="s">
        <v>220</v>
      </c>
      <c r="K53" s="6" t="s">
        <v>10</v>
      </c>
      <c r="L53" s="11">
        <v>13</v>
      </c>
      <c r="M53" s="55">
        <v>7.22</v>
      </c>
      <c r="N53" s="11">
        <v>8</v>
      </c>
      <c r="O53" s="55">
        <v>32</v>
      </c>
      <c r="P53" s="11">
        <v>24.17</v>
      </c>
      <c r="Q53" s="55">
        <v>32.486553578816711</v>
      </c>
      <c r="R53" s="4">
        <f t="shared" si="9"/>
        <v>71.70655357881671</v>
      </c>
      <c r="S53" s="6">
        <v>100</v>
      </c>
      <c r="T53" s="39">
        <f t="shared" si="10"/>
        <v>0.71706553578816712</v>
      </c>
      <c r="U53" s="40" t="s">
        <v>821</v>
      </c>
    </row>
    <row r="54" spans="1:21" x14ac:dyDescent="0.3">
      <c r="A54" s="6">
        <v>49</v>
      </c>
      <c r="B54" s="23" t="s">
        <v>112</v>
      </c>
      <c r="C54" s="23" t="s">
        <v>113</v>
      </c>
      <c r="D54" s="23" t="s">
        <v>114</v>
      </c>
      <c r="E54" s="36" t="str">
        <f t="shared" si="6"/>
        <v>Б</v>
      </c>
      <c r="F54" s="36" t="str">
        <f t="shared" si="7"/>
        <v>О</v>
      </c>
      <c r="G54" s="36" t="str">
        <f t="shared" si="8"/>
        <v>О</v>
      </c>
      <c r="H54" s="8">
        <v>760184</v>
      </c>
      <c r="I54" s="37">
        <v>7</v>
      </c>
      <c r="J54" s="2" t="s">
        <v>123</v>
      </c>
      <c r="K54" s="6" t="s">
        <v>10</v>
      </c>
      <c r="L54" s="47">
        <v>17</v>
      </c>
      <c r="M54" s="55">
        <f>IF(L54="-",0,IF(L54&gt;-20,20*L54/32))</f>
        <v>10.625</v>
      </c>
      <c r="N54" s="47">
        <v>9</v>
      </c>
      <c r="O54" s="55">
        <f>IF(N54="-",0,IF(N54&gt;-40,40*N54/10))</f>
        <v>36</v>
      </c>
      <c r="P54" s="47">
        <v>24</v>
      </c>
      <c r="Q54" s="55">
        <v>25</v>
      </c>
      <c r="R54" s="4">
        <f t="shared" si="9"/>
        <v>71.625</v>
      </c>
      <c r="S54" s="6">
        <v>100</v>
      </c>
      <c r="T54" s="39">
        <f t="shared" si="10"/>
        <v>0.71625000000000005</v>
      </c>
      <c r="U54" s="40" t="s">
        <v>821</v>
      </c>
    </row>
    <row r="55" spans="1:21" x14ac:dyDescent="0.3">
      <c r="A55" s="6">
        <v>50</v>
      </c>
      <c r="B55" s="6" t="s">
        <v>440</v>
      </c>
      <c r="C55" s="6" t="s">
        <v>316</v>
      </c>
      <c r="D55" s="6" t="s">
        <v>441</v>
      </c>
      <c r="E55" s="36" t="str">
        <f t="shared" si="6"/>
        <v>С</v>
      </c>
      <c r="F55" s="36" t="str">
        <f t="shared" si="7"/>
        <v>В</v>
      </c>
      <c r="G55" s="36" t="str">
        <f t="shared" si="8"/>
        <v>В</v>
      </c>
      <c r="H55" s="6">
        <v>760245</v>
      </c>
      <c r="I55" s="37">
        <v>7</v>
      </c>
      <c r="J55" s="6" t="s">
        <v>215</v>
      </c>
      <c r="K55" s="6" t="s">
        <v>10</v>
      </c>
      <c r="L55" s="11">
        <v>16</v>
      </c>
      <c r="M55" s="55">
        <v>8.8888888888888893</v>
      </c>
      <c r="N55" s="11">
        <v>8.5</v>
      </c>
      <c r="O55" s="55">
        <v>34</v>
      </c>
      <c r="P55" s="11">
        <v>21.5</v>
      </c>
      <c r="Q55" s="55">
        <v>28.465116279069768</v>
      </c>
      <c r="R55" s="4">
        <f t="shared" si="9"/>
        <v>71.354005167958661</v>
      </c>
      <c r="S55" s="6">
        <v>100</v>
      </c>
      <c r="T55" s="39">
        <f t="shared" si="10"/>
        <v>0.71354005167958656</v>
      </c>
      <c r="U55" s="40" t="s">
        <v>821</v>
      </c>
    </row>
    <row r="56" spans="1:21" x14ac:dyDescent="0.3">
      <c r="A56" s="6">
        <v>51</v>
      </c>
      <c r="B56" s="50" t="s">
        <v>108</v>
      </c>
      <c r="C56" s="50" t="s">
        <v>74</v>
      </c>
      <c r="D56" s="50" t="s">
        <v>65</v>
      </c>
      <c r="E56" s="36" t="str">
        <f t="shared" si="6"/>
        <v>С</v>
      </c>
      <c r="F56" s="36" t="str">
        <f t="shared" si="7"/>
        <v>А</v>
      </c>
      <c r="G56" s="36" t="str">
        <f t="shared" si="8"/>
        <v>М</v>
      </c>
      <c r="H56" s="8">
        <v>760184</v>
      </c>
      <c r="I56" s="37">
        <v>6</v>
      </c>
      <c r="J56" s="2" t="s">
        <v>118</v>
      </c>
      <c r="K56" s="6" t="s">
        <v>10</v>
      </c>
      <c r="L56" s="47">
        <v>15.5</v>
      </c>
      <c r="M56" s="55">
        <f>IF(L56="-",0,IF(L56&gt;-20,20*L56/36))</f>
        <v>8.6111111111111107</v>
      </c>
      <c r="N56" s="47">
        <v>9.1</v>
      </c>
      <c r="O56" s="55">
        <f>IF(N56="-",0,IF(N56&gt;-40,40*N56/10))</f>
        <v>36.4</v>
      </c>
      <c r="P56" s="47">
        <v>23</v>
      </c>
      <c r="Q56" s="55">
        <v>26.086956521739129</v>
      </c>
      <c r="R56" s="4">
        <f t="shared" si="9"/>
        <v>71.098067632850231</v>
      </c>
      <c r="S56" s="6">
        <v>100</v>
      </c>
      <c r="T56" s="39">
        <f t="shared" si="10"/>
        <v>0.71098067632850226</v>
      </c>
      <c r="U56" s="40" t="s">
        <v>821</v>
      </c>
    </row>
    <row r="57" spans="1:21" x14ac:dyDescent="0.3">
      <c r="A57" s="6">
        <v>52</v>
      </c>
      <c r="B57" s="23" t="s">
        <v>27</v>
      </c>
      <c r="C57" s="23" t="s">
        <v>28</v>
      </c>
      <c r="D57" s="23" t="s">
        <v>26</v>
      </c>
      <c r="E57" s="36" t="str">
        <f t="shared" si="6"/>
        <v>П</v>
      </c>
      <c r="F57" s="36" t="str">
        <f t="shared" si="7"/>
        <v>К</v>
      </c>
      <c r="G57" s="36" t="str">
        <f t="shared" si="8"/>
        <v>А</v>
      </c>
      <c r="H57" s="8">
        <v>760184</v>
      </c>
      <c r="I57" s="37">
        <v>8</v>
      </c>
      <c r="J57" s="2" t="s">
        <v>120</v>
      </c>
      <c r="K57" s="6" t="s">
        <v>10</v>
      </c>
      <c r="L57" s="47">
        <v>24</v>
      </c>
      <c r="M57" s="55">
        <f>IF(L57="-",0,IF(L57&gt;-20,20*L57/32))</f>
        <v>15</v>
      </c>
      <c r="N57" s="47">
        <v>7.5</v>
      </c>
      <c r="O57" s="55">
        <f>IF(N57="-",0,IF(N57&gt;-40,40*N57/10))</f>
        <v>30</v>
      </c>
      <c r="P57" s="47">
        <v>23</v>
      </c>
      <c r="Q57" s="55">
        <v>26.086956521739129</v>
      </c>
      <c r="R57" s="4">
        <f t="shared" si="9"/>
        <v>71.086956521739125</v>
      </c>
      <c r="S57" s="6">
        <v>100</v>
      </c>
      <c r="T57" s="39">
        <f t="shared" si="10"/>
        <v>0.71086956521739131</v>
      </c>
      <c r="U57" s="40" t="s">
        <v>821</v>
      </c>
    </row>
    <row r="58" spans="1:21" x14ac:dyDescent="0.3">
      <c r="A58" s="6">
        <v>53</v>
      </c>
      <c r="B58" s="6" t="s">
        <v>311</v>
      </c>
      <c r="C58" s="6" t="s">
        <v>191</v>
      </c>
      <c r="D58" s="6" t="s">
        <v>26</v>
      </c>
      <c r="E58" s="36" t="str">
        <f t="shared" si="6"/>
        <v>С</v>
      </c>
      <c r="F58" s="36" t="str">
        <f t="shared" si="7"/>
        <v>В</v>
      </c>
      <c r="G58" s="36" t="str">
        <f t="shared" si="8"/>
        <v>А</v>
      </c>
      <c r="H58" s="6">
        <v>760186</v>
      </c>
      <c r="I58" s="37">
        <v>8</v>
      </c>
      <c r="J58" s="10" t="s">
        <v>498</v>
      </c>
      <c r="K58" s="6" t="s">
        <v>10</v>
      </c>
      <c r="L58" s="11">
        <v>17</v>
      </c>
      <c r="M58" s="55">
        <v>9.4</v>
      </c>
      <c r="N58" s="11">
        <v>8.1</v>
      </c>
      <c r="O58" s="55">
        <v>32.4</v>
      </c>
      <c r="P58" s="11">
        <v>20.3</v>
      </c>
      <c r="Q58" s="55">
        <v>28.96551724137931</v>
      </c>
      <c r="R58" s="4">
        <f t="shared" si="9"/>
        <v>70.765517241379314</v>
      </c>
      <c r="S58" s="6">
        <v>100</v>
      </c>
      <c r="T58" s="39">
        <f t="shared" si="10"/>
        <v>0.70765517241379317</v>
      </c>
      <c r="U58" s="40" t="s">
        <v>821</v>
      </c>
    </row>
    <row r="59" spans="1:21" x14ac:dyDescent="0.3">
      <c r="A59" s="6">
        <v>54</v>
      </c>
      <c r="B59" s="6" t="s">
        <v>187</v>
      </c>
      <c r="C59" s="6" t="s">
        <v>400</v>
      </c>
      <c r="D59" s="6" t="s">
        <v>192</v>
      </c>
      <c r="E59" s="36" t="str">
        <f t="shared" si="6"/>
        <v>С</v>
      </c>
      <c r="F59" s="36" t="str">
        <f t="shared" si="7"/>
        <v>А</v>
      </c>
      <c r="G59" s="36" t="str">
        <f t="shared" si="8"/>
        <v>С</v>
      </c>
      <c r="H59" s="6">
        <v>763127</v>
      </c>
      <c r="I59" s="37">
        <v>8</v>
      </c>
      <c r="J59" s="6" t="s">
        <v>401</v>
      </c>
      <c r="K59" s="6" t="s">
        <v>10</v>
      </c>
      <c r="L59" s="11">
        <v>18</v>
      </c>
      <c r="M59" s="55">
        <v>11.25</v>
      </c>
      <c r="N59" s="11">
        <v>6</v>
      </c>
      <c r="O59" s="55">
        <v>24</v>
      </c>
      <c r="P59" s="11">
        <v>41.6</v>
      </c>
      <c r="Q59" s="55">
        <v>33.480769230769226</v>
      </c>
      <c r="R59" s="4">
        <f t="shared" si="9"/>
        <v>68.730769230769226</v>
      </c>
      <c r="S59" s="6">
        <v>100</v>
      </c>
      <c r="T59" s="39">
        <f t="shared" si="10"/>
        <v>0.68730769230769229</v>
      </c>
      <c r="U59" s="40" t="s">
        <v>821</v>
      </c>
    </row>
    <row r="60" spans="1:21" x14ac:dyDescent="0.3">
      <c r="A60" s="6">
        <v>55</v>
      </c>
      <c r="B60" s="23" t="s">
        <v>53</v>
      </c>
      <c r="C60" s="23" t="s">
        <v>111</v>
      </c>
      <c r="D60" s="23" t="s">
        <v>54</v>
      </c>
      <c r="E60" s="36" t="str">
        <f t="shared" si="6"/>
        <v>Л</v>
      </c>
      <c r="F60" s="36" t="str">
        <f t="shared" si="7"/>
        <v>Р</v>
      </c>
      <c r="G60" s="36" t="str">
        <f t="shared" si="8"/>
        <v>И</v>
      </c>
      <c r="H60" s="8">
        <v>760184</v>
      </c>
      <c r="I60" s="37">
        <v>8</v>
      </c>
      <c r="J60" s="2" t="s">
        <v>122</v>
      </c>
      <c r="K60" s="6" t="s">
        <v>10</v>
      </c>
      <c r="L60" s="47">
        <v>19</v>
      </c>
      <c r="M60" s="55">
        <f>IF(L60="-",0,IF(L60&gt;-20,20*L60/32))</f>
        <v>11.875</v>
      </c>
      <c r="N60" s="47">
        <v>6.4</v>
      </c>
      <c r="O60" s="55">
        <f>IF(N60="-",0,IF(N60&gt;-40,40*N60/10))</f>
        <v>25.6</v>
      </c>
      <c r="P60" s="47">
        <v>22</v>
      </c>
      <c r="Q60" s="55">
        <v>27.272727272727273</v>
      </c>
      <c r="R60" s="4">
        <f t="shared" si="9"/>
        <v>64.747727272727275</v>
      </c>
      <c r="S60" s="6">
        <v>100</v>
      </c>
      <c r="T60" s="39">
        <f t="shared" si="10"/>
        <v>0.64747727272727273</v>
      </c>
      <c r="U60" s="40" t="s">
        <v>821</v>
      </c>
    </row>
    <row r="61" spans="1:21" x14ac:dyDescent="0.3">
      <c r="A61" s="6">
        <v>56</v>
      </c>
      <c r="B61" s="6" t="s">
        <v>556</v>
      </c>
      <c r="C61" s="6" t="s">
        <v>203</v>
      </c>
      <c r="D61" s="6" t="s">
        <v>57</v>
      </c>
      <c r="E61" s="36" t="str">
        <f t="shared" si="6"/>
        <v>К</v>
      </c>
      <c r="F61" s="36" t="str">
        <f t="shared" si="7"/>
        <v>Ю</v>
      </c>
      <c r="G61" s="36" t="str">
        <f t="shared" si="8"/>
        <v>В</v>
      </c>
      <c r="H61" s="6">
        <v>766105</v>
      </c>
      <c r="I61" s="37">
        <v>7</v>
      </c>
      <c r="J61" s="6" t="s">
        <v>557</v>
      </c>
      <c r="K61" s="6" t="s">
        <v>10</v>
      </c>
      <c r="L61" s="11"/>
      <c r="M61" s="55">
        <v>13.89</v>
      </c>
      <c r="N61" s="11"/>
      <c r="O61" s="55">
        <v>20</v>
      </c>
      <c r="P61" s="11"/>
      <c r="Q61" s="55">
        <v>29.85</v>
      </c>
      <c r="R61" s="4">
        <f t="shared" si="9"/>
        <v>63.74</v>
      </c>
      <c r="S61" s="6">
        <v>100</v>
      </c>
      <c r="T61" s="39">
        <f t="shared" si="10"/>
        <v>0.63739999999999997</v>
      </c>
      <c r="U61" s="40" t="s">
        <v>821</v>
      </c>
    </row>
    <row r="62" spans="1:21" x14ac:dyDescent="0.3">
      <c r="A62" s="6">
        <v>57</v>
      </c>
      <c r="B62" s="6" t="s">
        <v>804</v>
      </c>
      <c r="C62" s="6" t="s">
        <v>305</v>
      </c>
      <c r="D62" s="6" t="s">
        <v>57</v>
      </c>
      <c r="E62" s="36" t="str">
        <f t="shared" si="6"/>
        <v>Л</v>
      </c>
      <c r="F62" s="36" t="str">
        <f t="shared" si="7"/>
        <v>Е</v>
      </c>
      <c r="G62" s="36" t="str">
        <f t="shared" si="8"/>
        <v>В</v>
      </c>
      <c r="H62" s="6">
        <v>763113</v>
      </c>
      <c r="I62" s="37">
        <v>8</v>
      </c>
      <c r="J62" s="6" t="s">
        <v>236</v>
      </c>
      <c r="K62" s="6" t="s">
        <v>10</v>
      </c>
      <c r="L62" s="11">
        <v>22</v>
      </c>
      <c r="M62" s="55">
        <f>IF(L62="-",0,IF(L62&gt;-20,20*L62/32))</f>
        <v>13.75</v>
      </c>
      <c r="N62" s="11">
        <v>10</v>
      </c>
      <c r="O62" s="55">
        <f>IF(N62="-",0,IF(N62&gt;-40,40*N62/40))</f>
        <v>10</v>
      </c>
      <c r="P62" s="11">
        <v>7</v>
      </c>
      <c r="Q62" s="55">
        <v>34.285714285714285</v>
      </c>
      <c r="R62" s="4">
        <f t="shared" si="9"/>
        <v>58.035714285714285</v>
      </c>
      <c r="S62" s="6">
        <v>100</v>
      </c>
      <c r="T62" s="39">
        <f t="shared" si="10"/>
        <v>0.58035714285714279</v>
      </c>
      <c r="U62" s="40" t="s">
        <v>821</v>
      </c>
    </row>
    <row r="63" spans="1:21" x14ac:dyDescent="0.3">
      <c r="A63" s="6">
        <v>58</v>
      </c>
      <c r="B63" s="6" t="s">
        <v>115</v>
      </c>
      <c r="C63" s="6" t="s">
        <v>116</v>
      </c>
      <c r="D63" s="6" t="s">
        <v>117</v>
      </c>
      <c r="E63" s="36" t="str">
        <f t="shared" si="6"/>
        <v>С</v>
      </c>
      <c r="F63" s="36" t="str">
        <f t="shared" si="7"/>
        <v>М</v>
      </c>
      <c r="G63" s="36" t="str">
        <f t="shared" si="8"/>
        <v>Б</v>
      </c>
      <c r="H63" s="8">
        <v>760184</v>
      </c>
      <c r="I63" s="37">
        <v>7</v>
      </c>
      <c r="J63" s="2" t="s">
        <v>124</v>
      </c>
      <c r="K63" s="6" t="s">
        <v>10</v>
      </c>
      <c r="L63" s="47">
        <v>18</v>
      </c>
      <c r="M63" s="55">
        <f>IF(L63="-",0,IF(L63&gt;-20,20*L63/32))</f>
        <v>11.25</v>
      </c>
      <c r="N63" s="47">
        <v>6.7</v>
      </c>
      <c r="O63" s="55">
        <f>IF(N63="-",0,IF(N63&gt;-40,40*N63/10))</f>
        <v>26.8</v>
      </c>
      <c r="P63" s="47">
        <v>31</v>
      </c>
      <c r="Q63" s="55">
        <v>19.35483870967742</v>
      </c>
      <c r="R63" s="4">
        <f t="shared" si="9"/>
        <v>57.404838709677421</v>
      </c>
      <c r="S63" s="6">
        <v>100</v>
      </c>
      <c r="T63" s="39">
        <f t="shared" si="10"/>
        <v>0.57404838709677419</v>
      </c>
      <c r="U63" s="40" t="s">
        <v>821</v>
      </c>
    </row>
    <row r="64" spans="1:21" x14ac:dyDescent="0.3">
      <c r="A64" s="6">
        <v>59</v>
      </c>
      <c r="B64" s="6" t="s">
        <v>787</v>
      </c>
      <c r="C64" s="6" t="s">
        <v>788</v>
      </c>
      <c r="D64" s="6" t="s">
        <v>789</v>
      </c>
      <c r="E64" s="36" t="str">
        <f t="shared" si="6"/>
        <v>Д</v>
      </c>
      <c r="F64" s="36" t="str">
        <f t="shared" si="7"/>
        <v>С</v>
      </c>
      <c r="G64" s="36" t="str">
        <f t="shared" si="8"/>
        <v>С</v>
      </c>
      <c r="H64" s="6">
        <v>763106</v>
      </c>
      <c r="I64" s="37">
        <v>8</v>
      </c>
      <c r="J64" s="6" t="s">
        <v>236</v>
      </c>
      <c r="K64" s="6" t="s">
        <v>10</v>
      </c>
      <c r="L64" s="11">
        <v>12</v>
      </c>
      <c r="M64" s="55">
        <f>IF(L64="-",0,IF(L64&gt;-20,20*L64/32))</f>
        <v>7.5</v>
      </c>
      <c r="N64" s="11">
        <v>6</v>
      </c>
      <c r="O64" s="55">
        <f>IF(N64="-",0,IF(N64&gt;-40,40*N64/40))</f>
        <v>6</v>
      </c>
      <c r="P64" s="11">
        <v>0.7</v>
      </c>
      <c r="Q64" s="55">
        <v>40</v>
      </c>
      <c r="R64" s="4">
        <f t="shared" si="9"/>
        <v>53.5</v>
      </c>
      <c r="S64" s="6">
        <v>100</v>
      </c>
      <c r="T64" s="39">
        <f t="shared" si="10"/>
        <v>0.53500000000000003</v>
      </c>
      <c r="U64" s="40" t="s">
        <v>821</v>
      </c>
    </row>
    <row r="65" spans="1:21" x14ac:dyDescent="0.3">
      <c r="A65" s="6">
        <v>60</v>
      </c>
      <c r="B65" s="6" t="s">
        <v>801</v>
      </c>
      <c r="C65" s="6" t="s">
        <v>802</v>
      </c>
      <c r="D65" s="6" t="s">
        <v>192</v>
      </c>
      <c r="E65" s="36" t="str">
        <f t="shared" si="6"/>
        <v>Ю</v>
      </c>
      <c r="F65" s="36" t="str">
        <f t="shared" si="7"/>
        <v>О</v>
      </c>
      <c r="G65" s="36" t="str">
        <f t="shared" si="8"/>
        <v>С</v>
      </c>
      <c r="H65" s="6">
        <v>763113</v>
      </c>
      <c r="I65" s="37">
        <v>8</v>
      </c>
      <c r="J65" s="6" t="s">
        <v>269</v>
      </c>
      <c r="K65" s="6" t="s">
        <v>10</v>
      </c>
      <c r="L65" s="11">
        <v>21</v>
      </c>
      <c r="M65" s="55">
        <f>IF(L65="-",0,IF(L65&gt;-20,20*L65/32))</f>
        <v>13.125</v>
      </c>
      <c r="N65" s="11">
        <v>8</v>
      </c>
      <c r="O65" s="55">
        <f>IF(N65="-",0,IF(N65&gt;-40,40*N65/40))</f>
        <v>8</v>
      </c>
      <c r="P65" s="11">
        <v>8</v>
      </c>
      <c r="Q65" s="55">
        <v>30</v>
      </c>
      <c r="R65" s="4">
        <f t="shared" si="9"/>
        <v>51.125</v>
      </c>
      <c r="S65" s="6">
        <v>100</v>
      </c>
      <c r="T65" s="39">
        <f t="shared" si="10"/>
        <v>0.51124999999999998</v>
      </c>
      <c r="U65" s="40" t="s">
        <v>821</v>
      </c>
    </row>
    <row r="66" spans="1:21" x14ac:dyDescent="0.3">
      <c r="A66" s="6">
        <v>61</v>
      </c>
      <c r="B66" s="6" t="s">
        <v>809</v>
      </c>
      <c r="C66" s="6" t="s">
        <v>810</v>
      </c>
      <c r="D66" s="6" t="s">
        <v>811</v>
      </c>
      <c r="E66" s="36" t="str">
        <f t="shared" si="6"/>
        <v>Х</v>
      </c>
      <c r="F66" s="36" t="str">
        <f t="shared" si="7"/>
        <v>А</v>
      </c>
      <c r="G66" s="36" t="str">
        <f t="shared" si="8"/>
        <v>А</v>
      </c>
      <c r="H66" s="6">
        <v>763113</v>
      </c>
      <c r="I66" s="37">
        <v>7</v>
      </c>
      <c r="J66" s="6" t="s">
        <v>215</v>
      </c>
      <c r="K66" s="6" t="s">
        <v>10</v>
      </c>
      <c r="L66" s="38">
        <v>7</v>
      </c>
      <c r="M66" s="55">
        <f>IF(L66="-",0,IF(L66&gt;-20,20*L66/32))</f>
        <v>4.375</v>
      </c>
      <c r="N66" s="38">
        <v>6</v>
      </c>
      <c r="O66" s="55">
        <f>IF(N66="-",0,IF(N66&gt;-40,40*N66/40))</f>
        <v>6</v>
      </c>
      <c r="P66" s="38">
        <v>6</v>
      </c>
      <c r="Q66" s="55">
        <v>40</v>
      </c>
      <c r="R66" s="4">
        <f t="shared" si="9"/>
        <v>50.375</v>
      </c>
      <c r="S66" s="6">
        <v>100</v>
      </c>
      <c r="T66" s="39">
        <f t="shared" si="10"/>
        <v>0.50375000000000003</v>
      </c>
      <c r="U66" s="40" t="s">
        <v>821</v>
      </c>
    </row>
    <row r="67" spans="1:21" x14ac:dyDescent="0.3">
      <c r="A67" s="6">
        <v>62</v>
      </c>
      <c r="B67" s="6" t="s">
        <v>549</v>
      </c>
      <c r="C67" s="6" t="s">
        <v>550</v>
      </c>
      <c r="D67" s="6" t="s">
        <v>551</v>
      </c>
      <c r="E67" s="36" t="str">
        <f t="shared" si="6"/>
        <v>М</v>
      </c>
      <c r="F67" s="36" t="str">
        <f t="shared" si="7"/>
        <v>Э</v>
      </c>
      <c r="G67" s="36" t="str">
        <f t="shared" si="8"/>
        <v>Г</v>
      </c>
      <c r="H67" s="6">
        <v>766105</v>
      </c>
      <c r="I67" s="37">
        <v>6</v>
      </c>
      <c r="J67" s="6" t="s">
        <v>552</v>
      </c>
      <c r="K67" s="6" t="s">
        <v>10</v>
      </c>
      <c r="L67" s="11"/>
      <c r="M67" s="55">
        <v>17.78</v>
      </c>
      <c r="N67" s="11"/>
      <c r="O67" s="55">
        <v>20</v>
      </c>
      <c r="P67" s="11"/>
      <c r="Q67" s="55">
        <v>12.18</v>
      </c>
      <c r="R67" s="4">
        <f t="shared" si="9"/>
        <v>49.96</v>
      </c>
      <c r="S67" s="6">
        <v>100</v>
      </c>
      <c r="T67" s="39">
        <f t="shared" si="10"/>
        <v>0.49959999999999999</v>
      </c>
      <c r="U67" s="40" t="s">
        <v>821</v>
      </c>
    </row>
    <row r="68" spans="1:21" x14ac:dyDescent="0.3">
      <c r="A68" s="6">
        <v>63</v>
      </c>
      <c r="B68" s="6" t="s">
        <v>812</v>
      </c>
      <c r="C68" s="6" t="s">
        <v>698</v>
      </c>
      <c r="D68" s="6" t="s">
        <v>65</v>
      </c>
      <c r="E68" s="36" t="str">
        <f t="shared" si="6"/>
        <v>Е</v>
      </c>
      <c r="F68" s="36" t="str">
        <f t="shared" si="7"/>
        <v>М</v>
      </c>
      <c r="G68" s="36" t="str">
        <f t="shared" si="8"/>
        <v>М</v>
      </c>
      <c r="H68" s="6">
        <v>763113</v>
      </c>
      <c r="I68" s="37">
        <v>7</v>
      </c>
      <c r="J68" s="6" t="s">
        <v>252</v>
      </c>
      <c r="K68" s="6" t="s">
        <v>10</v>
      </c>
      <c r="L68" s="38">
        <v>19</v>
      </c>
      <c r="M68" s="55">
        <f t="shared" ref="M68:M73" si="11">IF(L68="-",0,IF(L68&gt;-20,20*L68/32))</f>
        <v>11.875</v>
      </c>
      <c r="N68" s="38">
        <v>8</v>
      </c>
      <c r="O68" s="55">
        <f>IF(N68="-",0,IF(N68&gt;-40,40*N68/40))</f>
        <v>8</v>
      </c>
      <c r="P68" s="38">
        <v>8</v>
      </c>
      <c r="Q68" s="55">
        <v>30</v>
      </c>
      <c r="R68" s="4">
        <f t="shared" si="9"/>
        <v>49.875</v>
      </c>
      <c r="S68" s="6">
        <v>100</v>
      </c>
      <c r="T68" s="39">
        <f t="shared" si="10"/>
        <v>0.49875000000000003</v>
      </c>
      <c r="U68" s="40" t="s">
        <v>821</v>
      </c>
    </row>
    <row r="69" spans="1:21" x14ac:dyDescent="0.3">
      <c r="A69" s="6">
        <v>64</v>
      </c>
      <c r="B69" s="6" t="s">
        <v>786</v>
      </c>
      <c r="C69" s="6" t="s">
        <v>310</v>
      </c>
      <c r="D69" s="6" t="s">
        <v>306</v>
      </c>
      <c r="E69" s="36" t="str">
        <f t="shared" si="6"/>
        <v>Д</v>
      </c>
      <c r="F69" s="36" t="str">
        <f t="shared" si="7"/>
        <v>А</v>
      </c>
      <c r="G69" s="36" t="str">
        <f t="shared" si="8"/>
        <v>А</v>
      </c>
      <c r="H69" s="6">
        <v>763106</v>
      </c>
      <c r="I69" s="37">
        <v>8</v>
      </c>
      <c r="J69" s="6" t="s">
        <v>272</v>
      </c>
      <c r="K69" s="6" t="s">
        <v>10</v>
      </c>
      <c r="L69" s="11">
        <v>9</v>
      </c>
      <c r="M69" s="55">
        <f t="shared" si="11"/>
        <v>5.625</v>
      </c>
      <c r="N69" s="11">
        <v>4.5</v>
      </c>
      <c r="O69" s="55">
        <f>IF(N69="-",0,IF(N69&gt;-40,40*N69/40))</f>
        <v>4.5</v>
      </c>
      <c r="P69" s="11">
        <v>0.73</v>
      </c>
      <c r="Q69" s="55">
        <v>38.356164383561648</v>
      </c>
      <c r="R69" s="4">
        <f t="shared" si="9"/>
        <v>48.481164383561648</v>
      </c>
      <c r="S69" s="6">
        <v>100</v>
      </c>
      <c r="T69" s="39">
        <f t="shared" si="10"/>
        <v>0.48481164383561648</v>
      </c>
      <c r="U69" s="40" t="s">
        <v>821</v>
      </c>
    </row>
    <row r="70" spans="1:21" x14ac:dyDescent="0.3">
      <c r="A70" s="6">
        <v>65</v>
      </c>
      <c r="B70" s="23" t="s">
        <v>24</v>
      </c>
      <c r="C70" s="23" t="s">
        <v>25</v>
      </c>
      <c r="D70" s="23" t="s">
        <v>26</v>
      </c>
      <c r="E70" s="36" t="str">
        <f t="shared" si="6"/>
        <v>Р</v>
      </c>
      <c r="F70" s="36" t="str">
        <f t="shared" si="7"/>
        <v>Д</v>
      </c>
      <c r="G70" s="36" t="str">
        <f t="shared" si="8"/>
        <v>А</v>
      </c>
      <c r="H70" s="8">
        <v>760184</v>
      </c>
      <c r="I70" s="37">
        <v>8</v>
      </c>
      <c r="J70" s="2"/>
      <c r="K70" s="6" t="s">
        <v>10</v>
      </c>
      <c r="L70" s="47"/>
      <c r="M70" s="55">
        <f t="shared" si="11"/>
        <v>0</v>
      </c>
      <c r="N70" s="47">
        <v>6</v>
      </c>
      <c r="O70" s="55">
        <f>IF(N70="-",0,IF(N70&gt;-40,40*N70/10))</f>
        <v>24</v>
      </c>
      <c r="P70" s="47">
        <v>25</v>
      </c>
      <c r="Q70" s="55">
        <v>24</v>
      </c>
      <c r="R70" s="4">
        <f t="shared" ref="R70:R75" si="12">M70+O70+Q70</f>
        <v>48</v>
      </c>
      <c r="S70" s="6">
        <v>100</v>
      </c>
      <c r="T70" s="39">
        <f t="shared" ref="T70:T87" si="13">R70/S70</f>
        <v>0.48</v>
      </c>
      <c r="U70" s="40" t="s">
        <v>821</v>
      </c>
    </row>
    <row r="71" spans="1:21" x14ac:dyDescent="0.3">
      <c r="A71" s="6">
        <v>66</v>
      </c>
      <c r="B71" s="6" t="s">
        <v>803</v>
      </c>
      <c r="C71" s="6" t="s">
        <v>25</v>
      </c>
      <c r="D71" s="6" t="s">
        <v>306</v>
      </c>
      <c r="E71" s="36" t="str">
        <f t="shared" si="6"/>
        <v>Ш</v>
      </c>
      <c r="F71" s="36" t="str">
        <f t="shared" si="7"/>
        <v>Д</v>
      </c>
      <c r="G71" s="36" t="str">
        <f t="shared" si="8"/>
        <v>А</v>
      </c>
      <c r="H71" s="6">
        <v>763113</v>
      </c>
      <c r="I71" s="37">
        <v>8</v>
      </c>
      <c r="J71" s="6" t="s">
        <v>272</v>
      </c>
      <c r="K71" s="6" t="s">
        <v>10</v>
      </c>
      <c r="L71" s="11">
        <v>13</v>
      </c>
      <c r="M71" s="55">
        <f t="shared" si="11"/>
        <v>8.125</v>
      </c>
      <c r="N71" s="11">
        <v>8</v>
      </c>
      <c r="O71" s="55">
        <f>IF(N71="-",0,IF(N71&gt;-40,40*N71/40))</f>
        <v>8</v>
      </c>
      <c r="P71" s="11">
        <v>8</v>
      </c>
      <c r="Q71" s="55">
        <v>30</v>
      </c>
      <c r="R71" s="4">
        <f t="shared" si="12"/>
        <v>46.125</v>
      </c>
      <c r="S71" s="6">
        <v>100</v>
      </c>
      <c r="T71" s="39">
        <f t="shared" si="13"/>
        <v>0.46124999999999999</v>
      </c>
      <c r="U71" s="40" t="s">
        <v>821</v>
      </c>
    </row>
    <row r="72" spans="1:21" x14ac:dyDescent="0.3">
      <c r="A72" s="6">
        <v>67</v>
      </c>
      <c r="B72" s="6" t="s">
        <v>808</v>
      </c>
      <c r="C72" s="6" t="s">
        <v>74</v>
      </c>
      <c r="D72" s="6" t="s">
        <v>443</v>
      </c>
      <c r="E72" s="36" t="str">
        <f t="shared" ref="E72:E77" si="14">LEFT(B72,1)</f>
        <v>А</v>
      </c>
      <c r="F72" s="36" t="str">
        <f t="shared" si="7"/>
        <v>А</v>
      </c>
      <c r="G72" s="36" t="str">
        <f t="shared" si="8"/>
        <v>Ю</v>
      </c>
      <c r="H72" s="6">
        <v>763113</v>
      </c>
      <c r="I72" s="37">
        <v>8</v>
      </c>
      <c r="J72" s="6" t="s">
        <v>429</v>
      </c>
      <c r="K72" s="6" t="s">
        <v>10</v>
      </c>
      <c r="L72" s="38">
        <v>7</v>
      </c>
      <c r="M72" s="55">
        <f t="shared" si="11"/>
        <v>4.375</v>
      </c>
      <c r="N72" s="38">
        <v>7</v>
      </c>
      <c r="O72" s="55">
        <f>IF(N72="-",0,IF(N72&gt;-40,40*N72/40))</f>
        <v>7</v>
      </c>
      <c r="P72" s="42">
        <v>7</v>
      </c>
      <c r="Q72" s="55">
        <v>34.285714285714285</v>
      </c>
      <c r="R72" s="4">
        <f t="shared" si="12"/>
        <v>45.660714285714285</v>
      </c>
      <c r="S72" s="6">
        <v>100</v>
      </c>
      <c r="T72" s="39">
        <f t="shared" si="13"/>
        <v>0.45660714285714282</v>
      </c>
      <c r="U72" s="40" t="s">
        <v>821</v>
      </c>
    </row>
    <row r="73" spans="1:21" x14ac:dyDescent="0.3">
      <c r="A73" s="6">
        <v>68</v>
      </c>
      <c r="B73" s="6" t="s">
        <v>805</v>
      </c>
      <c r="C73" s="6" t="s">
        <v>806</v>
      </c>
      <c r="D73" s="6" t="s">
        <v>807</v>
      </c>
      <c r="E73" s="36" t="str">
        <f t="shared" si="14"/>
        <v>П</v>
      </c>
      <c r="F73" s="36" t="str">
        <f t="shared" ref="F73:F87" si="15">LEFT(C73,1)</f>
        <v>Е</v>
      </c>
      <c r="G73" s="36" t="str">
        <f t="shared" ref="G73:G87" si="16">LEFT(D73,1)</f>
        <v>Г</v>
      </c>
      <c r="H73" s="6">
        <v>763113</v>
      </c>
      <c r="I73" s="37">
        <v>8</v>
      </c>
      <c r="J73" s="6" t="s">
        <v>238</v>
      </c>
      <c r="K73" s="6" t="s">
        <v>10</v>
      </c>
      <c r="L73" s="11">
        <v>6</v>
      </c>
      <c r="M73" s="55">
        <f t="shared" si="11"/>
        <v>3.75</v>
      </c>
      <c r="N73" s="11">
        <v>7</v>
      </c>
      <c r="O73" s="55">
        <f>IF(N73="-",0,IF(N73&gt;-40,40*N73/40))</f>
        <v>7</v>
      </c>
      <c r="P73" s="11">
        <v>7</v>
      </c>
      <c r="Q73" s="55">
        <v>34.285714285714285</v>
      </c>
      <c r="R73" s="4">
        <f t="shared" si="12"/>
        <v>45.035714285714285</v>
      </c>
      <c r="S73" s="6">
        <v>100</v>
      </c>
      <c r="T73" s="39">
        <f t="shared" si="13"/>
        <v>0.45035714285714284</v>
      </c>
      <c r="U73" s="40" t="s">
        <v>821</v>
      </c>
    </row>
    <row r="74" spans="1:21" x14ac:dyDescent="0.3">
      <c r="A74" s="6">
        <v>69</v>
      </c>
      <c r="B74" s="6" t="s">
        <v>538</v>
      </c>
      <c r="C74" s="6" t="s">
        <v>539</v>
      </c>
      <c r="D74" s="6" t="s">
        <v>259</v>
      </c>
      <c r="E74" s="36" t="str">
        <f t="shared" si="14"/>
        <v>В</v>
      </c>
      <c r="F74" s="36" t="str">
        <f t="shared" si="15"/>
        <v>У</v>
      </c>
      <c r="G74" s="36" t="str">
        <f t="shared" si="16"/>
        <v>И</v>
      </c>
      <c r="H74" s="6">
        <v>766105</v>
      </c>
      <c r="I74" s="37">
        <v>6</v>
      </c>
      <c r="J74" s="6" t="s">
        <v>540</v>
      </c>
      <c r="K74" s="6" t="s">
        <v>10</v>
      </c>
      <c r="L74" s="11"/>
      <c r="M74" s="55">
        <v>16.670000000000002</v>
      </c>
      <c r="N74" s="11"/>
      <c r="O74" s="55">
        <v>16</v>
      </c>
      <c r="P74" s="11"/>
      <c r="Q74" s="55">
        <v>11.92</v>
      </c>
      <c r="R74" s="4">
        <f t="shared" si="12"/>
        <v>44.59</v>
      </c>
      <c r="S74" s="6">
        <v>100</v>
      </c>
      <c r="T74" s="39">
        <f t="shared" si="13"/>
        <v>0.44590000000000002</v>
      </c>
      <c r="U74" s="40" t="s">
        <v>821</v>
      </c>
    </row>
    <row r="75" spans="1:21" x14ac:dyDescent="0.3">
      <c r="A75" s="6">
        <v>70</v>
      </c>
      <c r="B75" s="6" t="s">
        <v>743</v>
      </c>
      <c r="C75" s="6" t="s">
        <v>698</v>
      </c>
      <c r="D75" s="6" t="s">
        <v>547</v>
      </c>
      <c r="E75" s="36" t="str">
        <f t="shared" si="14"/>
        <v>В</v>
      </c>
      <c r="F75" s="36" t="str">
        <f t="shared" si="15"/>
        <v>М</v>
      </c>
      <c r="G75" s="36" t="str">
        <f t="shared" si="16"/>
        <v>В</v>
      </c>
      <c r="H75" s="6">
        <v>766104</v>
      </c>
      <c r="I75" s="37">
        <v>8</v>
      </c>
      <c r="J75" s="6" t="s">
        <v>605</v>
      </c>
      <c r="K75" s="6" t="s">
        <v>10</v>
      </c>
      <c r="L75" s="11">
        <v>0</v>
      </c>
      <c r="M75" s="55">
        <f>IF(L75="-",0,IF(L75&gt;-20,20*L75/32))</f>
        <v>0</v>
      </c>
      <c r="N75" s="11">
        <v>0</v>
      </c>
      <c r="O75" s="55">
        <f>IF(N75="-",0,IF(N75&gt;-40,40*N75/40))</f>
        <v>0</v>
      </c>
      <c r="P75" s="11">
        <v>13</v>
      </c>
      <c r="Q75" s="55">
        <v>40</v>
      </c>
      <c r="R75" s="4">
        <f t="shared" si="12"/>
        <v>40</v>
      </c>
      <c r="S75" s="6">
        <v>100</v>
      </c>
      <c r="T75" s="39">
        <f t="shared" si="13"/>
        <v>0.4</v>
      </c>
      <c r="U75" s="40" t="s">
        <v>821</v>
      </c>
    </row>
    <row r="76" spans="1:21" x14ac:dyDescent="0.3">
      <c r="A76" s="6">
        <v>71</v>
      </c>
      <c r="B76" s="6" t="s">
        <v>575</v>
      </c>
      <c r="C76" s="6" t="s">
        <v>305</v>
      </c>
      <c r="D76" s="6" t="s">
        <v>32</v>
      </c>
      <c r="E76" s="36" t="str">
        <f t="shared" si="14"/>
        <v>В</v>
      </c>
      <c r="F76" s="36" t="str">
        <f t="shared" si="15"/>
        <v>Е</v>
      </c>
      <c r="G76" s="36" t="str">
        <f t="shared" si="16"/>
        <v>А</v>
      </c>
      <c r="H76" s="6">
        <v>760243</v>
      </c>
      <c r="I76" s="37">
        <v>7</v>
      </c>
      <c r="J76" s="6" t="s">
        <v>215</v>
      </c>
      <c r="K76" s="6" t="s">
        <v>10</v>
      </c>
      <c r="L76" s="11">
        <v>20</v>
      </c>
      <c r="M76" s="55">
        <v>7.0175438596491224</v>
      </c>
      <c r="N76" s="11">
        <v>30</v>
      </c>
      <c r="O76" s="55">
        <v>120</v>
      </c>
      <c r="P76" s="11">
        <v>20.25</v>
      </c>
      <c r="Q76" s="55">
        <v>29.925925925925927</v>
      </c>
      <c r="R76" s="4">
        <v>40</v>
      </c>
      <c r="S76" s="6">
        <v>100</v>
      </c>
      <c r="T76" s="39">
        <f t="shared" si="13"/>
        <v>0.4</v>
      </c>
      <c r="U76" s="40" t="s">
        <v>821</v>
      </c>
    </row>
    <row r="77" spans="1:21" x14ac:dyDescent="0.3">
      <c r="A77" s="6">
        <v>72</v>
      </c>
      <c r="B77" s="6" t="s">
        <v>579</v>
      </c>
      <c r="C77" s="6" t="s">
        <v>254</v>
      </c>
      <c r="D77" s="6" t="s">
        <v>192</v>
      </c>
      <c r="E77" s="36" t="str">
        <f t="shared" si="14"/>
        <v>Р</v>
      </c>
      <c r="F77" s="36" t="str">
        <f t="shared" si="15"/>
        <v>И</v>
      </c>
      <c r="G77" s="36" t="str">
        <f t="shared" si="16"/>
        <v>С</v>
      </c>
      <c r="H77" s="6">
        <v>760243</v>
      </c>
      <c r="I77" s="37">
        <v>8</v>
      </c>
      <c r="J77" s="6" t="s">
        <v>236</v>
      </c>
      <c r="K77" s="6" t="s">
        <v>10</v>
      </c>
      <c r="L77" s="11">
        <v>27</v>
      </c>
      <c r="M77" s="55">
        <v>9.473684210526315</v>
      </c>
      <c r="N77" s="11">
        <v>34</v>
      </c>
      <c r="O77" s="55">
        <v>136</v>
      </c>
      <c r="P77" s="11">
        <v>16.5</v>
      </c>
      <c r="Q77" s="55">
        <v>36.727272727272727</v>
      </c>
      <c r="R77" s="4">
        <v>32.592592592592595</v>
      </c>
      <c r="S77" s="6">
        <v>100</v>
      </c>
      <c r="T77" s="39">
        <f t="shared" si="13"/>
        <v>0.32592592592592595</v>
      </c>
      <c r="U77" s="40" t="s">
        <v>821</v>
      </c>
    </row>
    <row r="78" spans="1:21" x14ac:dyDescent="0.3">
      <c r="A78" s="6">
        <v>73</v>
      </c>
      <c r="B78" s="6" t="s">
        <v>577</v>
      </c>
      <c r="C78" s="6" t="s">
        <v>578</v>
      </c>
      <c r="D78" s="6" t="s">
        <v>57</v>
      </c>
      <c r="E78" s="36" t="str">
        <f>LEFT(B78,1)</f>
        <v>Б</v>
      </c>
      <c r="F78" s="36" t="str">
        <f t="shared" si="15"/>
        <v>Е</v>
      </c>
      <c r="G78" s="36" t="str">
        <f t="shared" si="16"/>
        <v>В</v>
      </c>
      <c r="H78" s="6">
        <v>760243</v>
      </c>
      <c r="I78" s="37">
        <v>7</v>
      </c>
      <c r="J78" s="6" t="s">
        <v>220</v>
      </c>
      <c r="K78" s="6" t="s">
        <v>10</v>
      </c>
      <c r="L78" s="11">
        <v>25</v>
      </c>
      <c r="M78" s="55">
        <v>8.7719298245614041</v>
      </c>
      <c r="N78" s="11">
        <v>24</v>
      </c>
      <c r="O78" s="55">
        <v>96</v>
      </c>
      <c r="P78" s="11">
        <v>15.68</v>
      </c>
      <c r="Q78" s="55">
        <v>38.647959183673471</v>
      </c>
      <c r="R78" s="4">
        <v>30.972839506172843</v>
      </c>
      <c r="S78" s="6">
        <v>100</v>
      </c>
      <c r="T78" s="39">
        <f t="shared" si="13"/>
        <v>0.30972839506172845</v>
      </c>
      <c r="U78" s="40" t="str">
        <f t="shared" ref="U78:U87" si="17">IF(R78&gt;75%*S78,"Победитель",IF(R78&gt;50%*S78,"Призёр","Участник"))</f>
        <v>Участник</v>
      </c>
    </row>
    <row r="79" spans="1:21" x14ac:dyDescent="0.3">
      <c r="A79" s="6">
        <v>74</v>
      </c>
      <c r="B79" s="6" t="s">
        <v>576</v>
      </c>
      <c r="C79" s="6" t="s">
        <v>74</v>
      </c>
      <c r="D79" s="6" t="s">
        <v>524</v>
      </c>
      <c r="E79" s="36" t="str">
        <f>LEFT(B79,1)</f>
        <v>Г</v>
      </c>
      <c r="F79" s="36" t="str">
        <f t="shared" si="15"/>
        <v>А</v>
      </c>
      <c r="G79" s="36" t="str">
        <f t="shared" si="16"/>
        <v>В</v>
      </c>
      <c r="H79" s="6">
        <v>760243</v>
      </c>
      <c r="I79" s="37">
        <v>7</v>
      </c>
      <c r="J79" s="6" t="s">
        <v>218</v>
      </c>
      <c r="K79" s="6" t="s">
        <v>10</v>
      </c>
      <c r="L79" s="11">
        <v>16</v>
      </c>
      <c r="M79" s="55">
        <v>5.6140350877192979</v>
      </c>
      <c r="N79" s="11">
        <v>32</v>
      </c>
      <c r="O79" s="55">
        <v>128</v>
      </c>
      <c r="P79" s="11">
        <v>15.15</v>
      </c>
      <c r="Q79" s="55">
        <v>40</v>
      </c>
      <c r="R79" s="4">
        <v>29.925925925925931</v>
      </c>
      <c r="S79" s="6">
        <v>100</v>
      </c>
      <c r="T79" s="39">
        <f t="shared" si="13"/>
        <v>0.29925925925925934</v>
      </c>
      <c r="U79" s="40" t="str">
        <f t="shared" si="17"/>
        <v>Участник</v>
      </c>
    </row>
    <row r="80" spans="1:21" x14ac:dyDescent="0.3">
      <c r="A80" s="6">
        <v>75</v>
      </c>
      <c r="B80" s="6" t="s">
        <v>561</v>
      </c>
      <c r="C80" s="6" t="s">
        <v>74</v>
      </c>
      <c r="D80" s="6" t="s">
        <v>306</v>
      </c>
      <c r="E80" s="36" t="str">
        <f t="shared" ref="E80:E87" si="18">LEFT(B80,1)</f>
        <v>Ш</v>
      </c>
      <c r="F80" s="36" t="str">
        <f t="shared" si="15"/>
        <v>А</v>
      </c>
      <c r="G80" s="36" t="str">
        <f t="shared" si="16"/>
        <v>А</v>
      </c>
      <c r="H80" s="6">
        <v>766105</v>
      </c>
      <c r="I80" s="37">
        <v>7</v>
      </c>
      <c r="J80" s="6" t="s">
        <v>562</v>
      </c>
      <c r="K80" s="6" t="s">
        <v>10</v>
      </c>
      <c r="L80" s="11"/>
      <c r="M80" s="55">
        <v>24</v>
      </c>
      <c r="N80" s="11"/>
      <c r="O80" s="55">
        <v>0</v>
      </c>
      <c r="P80" s="11"/>
      <c r="Q80" s="55">
        <v>0</v>
      </c>
      <c r="R80" s="4">
        <f t="shared" ref="R80:R87" si="19">M80+O80+Q80</f>
        <v>24</v>
      </c>
      <c r="S80" s="6">
        <v>100</v>
      </c>
      <c r="T80" s="39">
        <f t="shared" si="13"/>
        <v>0.24</v>
      </c>
      <c r="U80" s="40" t="str">
        <f t="shared" si="17"/>
        <v>Участник</v>
      </c>
    </row>
    <row r="81" spans="1:21" x14ac:dyDescent="0.3">
      <c r="A81" s="6">
        <v>76</v>
      </c>
      <c r="B81" s="6" t="s">
        <v>744</v>
      </c>
      <c r="C81" s="6" t="s">
        <v>698</v>
      </c>
      <c r="D81" s="6" t="s">
        <v>200</v>
      </c>
      <c r="E81" s="36" t="str">
        <f t="shared" si="18"/>
        <v>М</v>
      </c>
      <c r="F81" s="36" t="str">
        <f t="shared" si="15"/>
        <v>М</v>
      </c>
      <c r="G81" s="36" t="str">
        <f t="shared" si="16"/>
        <v>Е</v>
      </c>
      <c r="H81" s="6">
        <v>766104</v>
      </c>
      <c r="I81" s="37">
        <v>7</v>
      </c>
      <c r="J81" s="6" t="s">
        <v>745</v>
      </c>
      <c r="K81" s="6" t="s">
        <v>10</v>
      </c>
      <c r="L81" s="11">
        <v>0</v>
      </c>
      <c r="M81" s="55">
        <f>IF(L81="-",0,IF(L81&gt;-20,20*L81/32))</f>
        <v>0</v>
      </c>
      <c r="N81" s="11">
        <v>0</v>
      </c>
      <c r="O81" s="55">
        <f>IF(N81="-",0,IF(N81&gt;-40,40*N81/40))</f>
        <v>0</v>
      </c>
      <c r="P81" s="11">
        <v>22</v>
      </c>
      <c r="Q81" s="55">
        <v>23.636363636363637</v>
      </c>
      <c r="R81" s="4">
        <f t="shared" si="19"/>
        <v>23.636363636363637</v>
      </c>
      <c r="S81" s="6">
        <v>100</v>
      </c>
      <c r="T81" s="39">
        <f t="shared" si="13"/>
        <v>0.23636363636363636</v>
      </c>
      <c r="U81" s="40" t="str">
        <f t="shared" si="17"/>
        <v>Участник</v>
      </c>
    </row>
    <row r="82" spans="1:21" x14ac:dyDescent="0.3">
      <c r="A82" s="6">
        <v>77</v>
      </c>
      <c r="B82" s="6" t="s">
        <v>746</v>
      </c>
      <c r="C82" s="6" t="s">
        <v>274</v>
      </c>
      <c r="D82" s="6" t="s">
        <v>747</v>
      </c>
      <c r="E82" s="36" t="str">
        <f t="shared" si="18"/>
        <v>Т</v>
      </c>
      <c r="F82" s="36" t="str">
        <f t="shared" si="15"/>
        <v>А</v>
      </c>
      <c r="G82" s="36" t="str">
        <f t="shared" si="16"/>
        <v>Л</v>
      </c>
      <c r="H82" s="6">
        <v>766104</v>
      </c>
      <c r="I82" s="37">
        <v>7</v>
      </c>
      <c r="J82" s="6" t="s">
        <v>748</v>
      </c>
      <c r="K82" s="6" t="s">
        <v>10</v>
      </c>
      <c r="L82" s="11">
        <v>0</v>
      </c>
      <c r="M82" s="55">
        <f>IF(L82="-",0,IF(L82&gt;-20,20*L82/32))</f>
        <v>0</v>
      </c>
      <c r="N82" s="11">
        <v>0</v>
      </c>
      <c r="O82" s="55">
        <f>IF(N82="-",0,IF(N82&gt;-40,40*N82/40))</f>
        <v>0</v>
      </c>
      <c r="P82" s="11">
        <v>22</v>
      </c>
      <c r="Q82" s="55">
        <v>23.636363636363637</v>
      </c>
      <c r="R82" s="4">
        <f t="shared" si="19"/>
        <v>23.636363636363637</v>
      </c>
      <c r="S82" s="6">
        <v>100</v>
      </c>
      <c r="T82" s="39">
        <f t="shared" si="13"/>
        <v>0.23636363636363636</v>
      </c>
      <c r="U82" s="40" t="str">
        <f t="shared" si="17"/>
        <v>Участник</v>
      </c>
    </row>
    <row r="83" spans="1:21" x14ac:dyDescent="0.3">
      <c r="A83" s="6">
        <v>78</v>
      </c>
      <c r="B83" s="6" t="s">
        <v>553</v>
      </c>
      <c r="C83" s="6" t="s">
        <v>554</v>
      </c>
      <c r="D83" s="6" t="s">
        <v>200</v>
      </c>
      <c r="E83" s="36" t="str">
        <f t="shared" si="18"/>
        <v>А</v>
      </c>
      <c r="F83" s="36" t="str">
        <f t="shared" si="15"/>
        <v>Т</v>
      </c>
      <c r="G83" s="36" t="str">
        <f t="shared" si="16"/>
        <v>Е</v>
      </c>
      <c r="H83" s="6">
        <v>766105</v>
      </c>
      <c r="I83" s="37">
        <v>7</v>
      </c>
      <c r="J83" s="6" t="s">
        <v>555</v>
      </c>
      <c r="K83" s="6" t="s">
        <v>10</v>
      </c>
      <c r="L83" s="11"/>
      <c r="M83" s="55">
        <v>18.88</v>
      </c>
      <c r="N83" s="11"/>
      <c r="O83" s="55">
        <v>0</v>
      </c>
      <c r="P83" s="11"/>
      <c r="Q83" s="55">
        <v>0</v>
      </c>
      <c r="R83" s="4">
        <f t="shared" si="19"/>
        <v>18.88</v>
      </c>
      <c r="S83" s="6">
        <v>100</v>
      </c>
      <c r="T83" s="39">
        <f t="shared" si="13"/>
        <v>0.1888</v>
      </c>
      <c r="U83" s="40" t="str">
        <f t="shared" si="17"/>
        <v>Участник</v>
      </c>
    </row>
    <row r="84" spans="1:21" x14ac:dyDescent="0.3">
      <c r="A84" s="6">
        <v>79</v>
      </c>
      <c r="B84" s="6" t="s">
        <v>749</v>
      </c>
      <c r="C84" s="6" t="s">
        <v>274</v>
      </c>
      <c r="D84" s="6" t="s">
        <v>30</v>
      </c>
      <c r="E84" s="36" t="str">
        <f t="shared" si="18"/>
        <v>Л</v>
      </c>
      <c r="F84" s="36" t="str">
        <f t="shared" si="15"/>
        <v>А</v>
      </c>
      <c r="G84" s="36" t="str">
        <f t="shared" si="16"/>
        <v>М</v>
      </c>
      <c r="H84" s="6">
        <v>766104</v>
      </c>
      <c r="I84" s="37">
        <v>8</v>
      </c>
      <c r="J84" s="6" t="s">
        <v>750</v>
      </c>
      <c r="K84" s="6" t="s">
        <v>10</v>
      </c>
      <c r="L84" s="11">
        <v>0</v>
      </c>
      <c r="M84" s="55">
        <f>IF(L84="-",0,IF(L84&gt;-20,20*L84/32))</f>
        <v>0</v>
      </c>
      <c r="N84" s="11">
        <v>0</v>
      </c>
      <c r="O84" s="55">
        <f>IF(N84="-",0,IF(N84&gt;-40,40*N84/40))</f>
        <v>0</v>
      </c>
      <c r="P84" s="11">
        <v>32</v>
      </c>
      <c r="Q84" s="55">
        <v>16.25</v>
      </c>
      <c r="R84" s="4">
        <f t="shared" si="19"/>
        <v>16.25</v>
      </c>
      <c r="S84" s="6">
        <v>100</v>
      </c>
      <c r="T84" s="39">
        <f t="shared" si="13"/>
        <v>0.16250000000000001</v>
      </c>
      <c r="U84" s="40" t="str">
        <f t="shared" si="17"/>
        <v>Участник</v>
      </c>
    </row>
    <row r="85" spans="1:21" x14ac:dyDescent="0.3">
      <c r="A85" s="6">
        <v>80</v>
      </c>
      <c r="B85" s="6" t="s">
        <v>523</v>
      </c>
      <c r="C85" s="6" t="s">
        <v>195</v>
      </c>
      <c r="D85" s="6" t="s">
        <v>524</v>
      </c>
      <c r="E85" s="36" t="str">
        <f t="shared" si="18"/>
        <v>С</v>
      </c>
      <c r="F85" s="36" t="str">
        <f t="shared" si="15"/>
        <v>К</v>
      </c>
      <c r="G85" s="36" t="str">
        <f t="shared" si="16"/>
        <v>В</v>
      </c>
      <c r="H85" s="6">
        <v>766105</v>
      </c>
      <c r="I85" s="37">
        <v>7</v>
      </c>
      <c r="J85" s="6" t="s">
        <v>558</v>
      </c>
      <c r="K85" s="6" t="s">
        <v>10</v>
      </c>
      <c r="L85" s="11"/>
      <c r="M85" s="55">
        <v>15</v>
      </c>
      <c r="N85" s="11"/>
      <c r="O85" s="55">
        <v>0</v>
      </c>
      <c r="P85" s="11"/>
      <c r="Q85" s="55">
        <v>0</v>
      </c>
      <c r="R85" s="4">
        <f t="shared" si="19"/>
        <v>15</v>
      </c>
      <c r="S85" s="6">
        <v>100</v>
      </c>
      <c r="T85" s="39">
        <f t="shared" si="13"/>
        <v>0.15</v>
      </c>
      <c r="U85" s="40" t="str">
        <f t="shared" si="17"/>
        <v>Участник</v>
      </c>
    </row>
    <row r="86" spans="1:21" x14ac:dyDescent="0.3">
      <c r="A86" s="6">
        <v>81</v>
      </c>
      <c r="B86" s="6" t="s">
        <v>559</v>
      </c>
      <c r="C86" s="6" t="s">
        <v>417</v>
      </c>
      <c r="D86" s="6" t="s">
        <v>196</v>
      </c>
      <c r="E86" s="36" t="str">
        <f t="shared" si="18"/>
        <v>Ф</v>
      </c>
      <c r="F86" s="36" t="str">
        <f t="shared" si="15"/>
        <v>Я</v>
      </c>
      <c r="G86" s="36" t="str">
        <f t="shared" si="16"/>
        <v>Д</v>
      </c>
      <c r="H86" s="6">
        <v>766105</v>
      </c>
      <c r="I86" s="37">
        <v>7</v>
      </c>
      <c r="J86" s="6" t="s">
        <v>560</v>
      </c>
      <c r="K86" s="6" t="s">
        <v>10</v>
      </c>
      <c r="L86" s="11"/>
      <c r="M86" s="55">
        <v>15</v>
      </c>
      <c r="N86" s="11"/>
      <c r="O86" s="55">
        <v>0</v>
      </c>
      <c r="P86" s="11"/>
      <c r="Q86" s="55">
        <v>0</v>
      </c>
      <c r="R86" s="4">
        <f t="shared" si="19"/>
        <v>15</v>
      </c>
      <c r="S86" s="6">
        <v>100</v>
      </c>
      <c r="T86" s="39">
        <f t="shared" si="13"/>
        <v>0.15</v>
      </c>
      <c r="U86" s="40" t="str">
        <f t="shared" si="17"/>
        <v>Участник</v>
      </c>
    </row>
    <row r="87" spans="1:21" x14ac:dyDescent="0.3">
      <c r="A87" s="6">
        <v>82</v>
      </c>
      <c r="B87" s="6" t="s">
        <v>541</v>
      </c>
      <c r="C87" s="6" t="s">
        <v>542</v>
      </c>
      <c r="D87" s="6" t="s">
        <v>543</v>
      </c>
      <c r="E87" s="36" t="str">
        <f t="shared" si="18"/>
        <v>Г</v>
      </c>
      <c r="F87" s="36" t="str">
        <f t="shared" si="15"/>
        <v>М</v>
      </c>
      <c r="G87" s="36" t="str">
        <f t="shared" si="16"/>
        <v>Е</v>
      </c>
      <c r="H87" s="6">
        <v>766105</v>
      </c>
      <c r="I87" s="37">
        <v>6</v>
      </c>
      <c r="J87" s="6" t="s">
        <v>544</v>
      </c>
      <c r="K87" s="6" t="s">
        <v>10</v>
      </c>
      <c r="L87" s="11"/>
      <c r="M87" s="55">
        <v>2.2200000000000002</v>
      </c>
      <c r="N87" s="11"/>
      <c r="O87" s="55">
        <v>0</v>
      </c>
      <c r="P87" s="11"/>
      <c r="Q87" s="55">
        <v>0</v>
      </c>
      <c r="R87" s="4">
        <f t="shared" si="19"/>
        <v>2.2200000000000002</v>
      </c>
      <c r="S87" s="6">
        <v>100</v>
      </c>
      <c r="T87" s="39">
        <f t="shared" si="13"/>
        <v>2.2200000000000001E-2</v>
      </c>
      <c r="U87" s="40" t="str">
        <f t="shared" si="17"/>
        <v>Участник</v>
      </c>
    </row>
  </sheetData>
  <sheetProtection sheet="1" objects="1" scenarios="1"/>
  <sortState ref="B6:U87">
    <sortCondition descending="1" ref="R6:R87"/>
  </sortState>
  <mergeCells count="21">
    <mergeCell ref="S3:S5"/>
    <mergeCell ref="E3:E5"/>
    <mergeCell ref="F3:F5"/>
    <mergeCell ref="G3:G5"/>
    <mergeCell ref="U3:U5"/>
    <mergeCell ref="H3:H5"/>
    <mergeCell ref="I3:I5"/>
    <mergeCell ref="J3:J5"/>
    <mergeCell ref="T3:T5"/>
    <mergeCell ref="K3:K5"/>
    <mergeCell ref="R3:R5"/>
    <mergeCell ref="L3:Q3"/>
    <mergeCell ref="L4:M4"/>
    <mergeCell ref="N4:O4"/>
    <mergeCell ref="P4:Q4"/>
    <mergeCell ref="L1:Q1"/>
    <mergeCell ref="A2:C2"/>
    <mergeCell ref="A3:A5"/>
    <mergeCell ref="B3:B5"/>
    <mergeCell ref="C3:C5"/>
    <mergeCell ref="D3:D5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="70" zoomScaleNormal="70" workbookViewId="0">
      <selection activeCell="A73" sqref="A73:XFD73"/>
    </sheetView>
  </sheetViews>
  <sheetFormatPr defaultColWidth="9.140625" defaultRowHeight="18.75" x14ac:dyDescent="0.3"/>
  <cols>
    <col min="1" max="1" width="7.42578125" style="27" customWidth="1"/>
    <col min="2" max="2" width="20.28515625" style="27" customWidth="1"/>
    <col min="3" max="3" width="18" style="27" hidden="1" customWidth="1"/>
    <col min="4" max="4" width="22.140625" style="27" hidden="1" customWidth="1"/>
    <col min="5" max="5" width="4.140625" style="27" hidden="1" customWidth="1"/>
    <col min="6" max="7" width="4.140625" style="27" customWidth="1"/>
    <col min="8" max="8" width="13.140625" style="27" customWidth="1"/>
    <col min="9" max="9" width="8.140625" style="28" customWidth="1"/>
    <col min="10" max="10" width="12.28515625" style="27" hidden="1" customWidth="1"/>
    <col min="11" max="11" width="25.7109375" style="27" customWidth="1"/>
    <col min="12" max="12" width="10.42578125" style="31" customWidth="1"/>
    <col min="13" max="13" width="10.42578125" style="32" customWidth="1"/>
    <col min="14" max="14" width="13.28515625" style="31" customWidth="1"/>
    <col min="15" max="16" width="12" style="31" customWidth="1"/>
    <col min="17" max="17" width="13.28515625" style="31" customWidth="1"/>
    <col min="18" max="18" width="10.140625" style="29" customWidth="1"/>
    <col min="19" max="20" width="10" style="27" customWidth="1"/>
    <col min="21" max="21" width="12.5703125" style="29" customWidth="1"/>
    <col min="22" max="16384" width="9.140625" style="27"/>
  </cols>
  <sheetData>
    <row r="1" spans="1:22" ht="20.25" x14ac:dyDescent="0.3">
      <c r="A1" s="27" t="s">
        <v>20</v>
      </c>
      <c r="L1" s="87"/>
      <c r="M1" s="87"/>
      <c r="N1" s="87"/>
      <c r="O1" s="87"/>
      <c r="P1" s="87"/>
      <c r="Q1" s="87"/>
    </row>
    <row r="2" spans="1:22" x14ac:dyDescent="0.3">
      <c r="A2" s="88" t="s">
        <v>820</v>
      </c>
      <c r="B2" s="88"/>
      <c r="C2" s="88"/>
    </row>
    <row r="3" spans="1:22" s="33" customFormat="1" ht="22.5" customHeight="1" x14ac:dyDescent="0.25">
      <c r="A3" s="89" t="s">
        <v>0</v>
      </c>
      <c r="B3" s="89" t="s">
        <v>1</v>
      </c>
      <c r="C3" s="89" t="s">
        <v>2</v>
      </c>
      <c r="D3" s="89" t="s">
        <v>3</v>
      </c>
      <c r="E3" s="89"/>
      <c r="F3" s="89"/>
      <c r="G3" s="89"/>
      <c r="H3" s="89" t="s">
        <v>12</v>
      </c>
      <c r="I3" s="92" t="s">
        <v>4</v>
      </c>
      <c r="J3" s="89" t="s">
        <v>11</v>
      </c>
      <c r="K3" s="89" t="s">
        <v>9</v>
      </c>
      <c r="L3" s="95" t="s">
        <v>13</v>
      </c>
      <c r="M3" s="96"/>
      <c r="N3" s="96"/>
      <c r="O3" s="96"/>
      <c r="P3" s="96"/>
      <c r="Q3" s="97"/>
      <c r="R3" s="98" t="s">
        <v>6</v>
      </c>
      <c r="S3" s="89" t="s">
        <v>5</v>
      </c>
      <c r="T3" s="89" t="s">
        <v>8</v>
      </c>
      <c r="U3" s="98" t="s">
        <v>7</v>
      </c>
    </row>
    <row r="4" spans="1:22" s="33" customFormat="1" ht="16.5" customHeight="1" x14ac:dyDescent="0.25">
      <c r="A4" s="90"/>
      <c r="B4" s="90"/>
      <c r="C4" s="90"/>
      <c r="D4" s="90"/>
      <c r="E4" s="90"/>
      <c r="F4" s="90"/>
      <c r="G4" s="90"/>
      <c r="H4" s="90"/>
      <c r="I4" s="93"/>
      <c r="J4" s="90"/>
      <c r="K4" s="90"/>
      <c r="L4" s="95" t="s">
        <v>14</v>
      </c>
      <c r="M4" s="97"/>
      <c r="N4" s="95" t="s">
        <v>15</v>
      </c>
      <c r="O4" s="97"/>
      <c r="P4" s="95" t="s">
        <v>16</v>
      </c>
      <c r="Q4" s="97"/>
      <c r="R4" s="99"/>
      <c r="S4" s="90"/>
      <c r="T4" s="90"/>
      <c r="U4" s="99"/>
    </row>
    <row r="5" spans="1:22" s="33" customFormat="1" x14ac:dyDescent="0.25">
      <c r="A5" s="91"/>
      <c r="B5" s="91"/>
      <c r="C5" s="91"/>
      <c r="D5" s="91"/>
      <c r="E5" s="91"/>
      <c r="F5" s="91"/>
      <c r="G5" s="91"/>
      <c r="H5" s="91"/>
      <c r="I5" s="94"/>
      <c r="J5" s="91"/>
      <c r="K5" s="91"/>
      <c r="L5" s="34" t="s">
        <v>17</v>
      </c>
      <c r="M5" s="35" t="s">
        <v>18</v>
      </c>
      <c r="N5" s="34" t="s">
        <v>17</v>
      </c>
      <c r="O5" s="34" t="s">
        <v>18</v>
      </c>
      <c r="P5" s="34" t="s">
        <v>19</v>
      </c>
      <c r="Q5" s="34" t="s">
        <v>18</v>
      </c>
      <c r="R5" s="100"/>
      <c r="S5" s="91"/>
      <c r="T5" s="91"/>
      <c r="U5" s="100"/>
    </row>
    <row r="6" spans="1:22" x14ac:dyDescent="0.3">
      <c r="A6" s="6">
        <v>1</v>
      </c>
      <c r="B6" s="6" t="s">
        <v>674</v>
      </c>
      <c r="C6" s="6" t="s">
        <v>71</v>
      </c>
      <c r="D6" s="6" t="s">
        <v>48</v>
      </c>
      <c r="E6" s="36" t="str">
        <f>LEFT(B6,1)</f>
        <v>М</v>
      </c>
      <c r="F6" s="36" t="str">
        <f t="shared" ref="F6:G6" si="0">LEFT(C6,1)</f>
        <v>Д</v>
      </c>
      <c r="G6" s="36" t="str">
        <f t="shared" si="0"/>
        <v>В</v>
      </c>
      <c r="H6" s="6">
        <v>760188</v>
      </c>
      <c r="I6" s="37">
        <v>11</v>
      </c>
      <c r="J6" s="6" t="s">
        <v>693</v>
      </c>
      <c r="K6" s="2" t="s">
        <v>10</v>
      </c>
      <c r="L6" s="38">
        <v>48</v>
      </c>
      <c r="M6" s="55">
        <f t="shared" ref="M6:M12" si="1">IF(L6="-",0,IF(L6&gt;-20,20*L6/52))</f>
        <v>18.46153846153846</v>
      </c>
      <c r="N6" s="38">
        <v>8.9</v>
      </c>
      <c r="O6" s="55">
        <v>35.6</v>
      </c>
      <c r="P6" s="38">
        <v>22.3</v>
      </c>
      <c r="Q6" s="55">
        <v>39.461883408071749</v>
      </c>
      <c r="R6" s="4">
        <f t="shared" ref="R6:R37" si="2">M6+O6+Q6</f>
        <v>93.523421869610218</v>
      </c>
      <c r="S6" s="6">
        <v>100</v>
      </c>
      <c r="T6" s="39">
        <f t="shared" ref="T6:T37" si="3">R6/S6</f>
        <v>0.93523421869610213</v>
      </c>
      <c r="U6" s="58" t="str">
        <f t="shared" ref="U6:U37" si="4">IF(R6&gt;75%*S6,"Победитель",IF(R6&gt;50%*S6,"Призёр","Участник"))</f>
        <v>Победитель</v>
      </c>
    </row>
    <row r="7" spans="1:22" x14ac:dyDescent="0.3">
      <c r="A7" s="6">
        <v>2</v>
      </c>
      <c r="B7" s="6" t="s">
        <v>377</v>
      </c>
      <c r="C7" s="6" t="s">
        <v>164</v>
      </c>
      <c r="D7" s="6" t="s">
        <v>152</v>
      </c>
      <c r="E7" s="36" t="str">
        <f t="shared" ref="E7:E70" si="5">LEFT(B7,1)</f>
        <v>С</v>
      </c>
      <c r="F7" s="36" t="str">
        <f t="shared" ref="F7:F70" si="6">LEFT(C7,1)</f>
        <v>Н</v>
      </c>
      <c r="G7" s="36" t="str">
        <f t="shared" ref="G7:G70" si="7">LEFT(D7,1)</f>
        <v>В</v>
      </c>
      <c r="H7" s="6">
        <v>764209</v>
      </c>
      <c r="I7" s="24">
        <v>11</v>
      </c>
      <c r="J7" s="6" t="s">
        <v>147</v>
      </c>
      <c r="K7" s="2" t="s">
        <v>10</v>
      </c>
      <c r="L7" s="11">
        <v>41</v>
      </c>
      <c r="M7" s="55">
        <f t="shared" si="1"/>
        <v>15.76923076923077</v>
      </c>
      <c r="N7" s="22" t="s">
        <v>634</v>
      </c>
      <c r="O7" s="55">
        <v>38</v>
      </c>
      <c r="P7" s="22" t="s">
        <v>640</v>
      </c>
      <c r="Q7" s="55">
        <v>39.655172413793103</v>
      </c>
      <c r="R7" s="4">
        <f t="shared" si="2"/>
        <v>93.424403183023884</v>
      </c>
      <c r="S7" s="6">
        <v>100</v>
      </c>
      <c r="T7" s="39">
        <f t="shared" si="3"/>
        <v>0.93424403183023885</v>
      </c>
      <c r="U7" s="58" t="str">
        <f t="shared" si="4"/>
        <v>Победитель</v>
      </c>
    </row>
    <row r="8" spans="1:22" x14ac:dyDescent="0.3">
      <c r="A8" s="6">
        <v>3</v>
      </c>
      <c r="B8" s="6" t="s">
        <v>132</v>
      </c>
      <c r="C8" s="6" t="s">
        <v>45</v>
      </c>
      <c r="D8" s="6" t="s">
        <v>41</v>
      </c>
      <c r="E8" s="36" t="str">
        <f t="shared" si="5"/>
        <v>И</v>
      </c>
      <c r="F8" s="36" t="str">
        <f t="shared" si="6"/>
        <v>Д</v>
      </c>
      <c r="G8" s="36" t="str">
        <f t="shared" si="7"/>
        <v>С</v>
      </c>
      <c r="H8" s="2">
        <v>760184</v>
      </c>
      <c r="I8" s="12">
        <v>10</v>
      </c>
      <c r="J8" s="2" t="s">
        <v>145</v>
      </c>
      <c r="K8" s="2" t="s">
        <v>10</v>
      </c>
      <c r="L8" s="7">
        <v>45</v>
      </c>
      <c r="M8" s="55">
        <f t="shared" si="1"/>
        <v>17.307692307692307</v>
      </c>
      <c r="N8" s="7">
        <v>9</v>
      </c>
      <c r="O8" s="55">
        <f>IF(N8="-",0,IF(N8&gt;-40,40*N8/10))</f>
        <v>36</v>
      </c>
      <c r="P8" s="7">
        <v>19.5</v>
      </c>
      <c r="Q8" s="55">
        <v>40</v>
      </c>
      <c r="R8" s="4">
        <f t="shared" si="2"/>
        <v>93.307692307692307</v>
      </c>
      <c r="S8" s="6">
        <v>100</v>
      </c>
      <c r="T8" s="39">
        <f t="shared" si="3"/>
        <v>0.93307692307692303</v>
      </c>
      <c r="U8" s="58" t="str">
        <f t="shared" si="4"/>
        <v>Победитель</v>
      </c>
    </row>
    <row r="9" spans="1:22" x14ac:dyDescent="0.3">
      <c r="A9" s="6">
        <v>4</v>
      </c>
      <c r="B9" s="6" t="s">
        <v>673</v>
      </c>
      <c r="C9" s="6" t="s">
        <v>76</v>
      </c>
      <c r="D9" s="6" t="s">
        <v>51</v>
      </c>
      <c r="E9" s="36" t="str">
        <f t="shared" si="5"/>
        <v>Ф</v>
      </c>
      <c r="F9" s="36" t="str">
        <f t="shared" si="6"/>
        <v>Т</v>
      </c>
      <c r="G9" s="36" t="str">
        <f t="shared" si="7"/>
        <v>М</v>
      </c>
      <c r="H9" s="6">
        <v>760188</v>
      </c>
      <c r="I9" s="37">
        <v>11</v>
      </c>
      <c r="J9" s="6" t="s">
        <v>692</v>
      </c>
      <c r="K9" s="2" t="s">
        <v>10</v>
      </c>
      <c r="L9" s="38">
        <v>47</v>
      </c>
      <c r="M9" s="55">
        <f t="shared" si="1"/>
        <v>18.076923076923077</v>
      </c>
      <c r="N9" s="38">
        <v>8.5</v>
      </c>
      <c r="O9" s="55">
        <v>34</v>
      </c>
      <c r="P9" s="38">
        <v>22.2</v>
      </c>
      <c r="Q9" s="55">
        <v>39.63963963963964</v>
      </c>
      <c r="R9" s="4">
        <f t="shared" si="2"/>
        <v>91.71656271656272</v>
      </c>
      <c r="S9" s="6">
        <v>100</v>
      </c>
      <c r="T9" s="39">
        <f t="shared" si="3"/>
        <v>0.91716562716562722</v>
      </c>
      <c r="U9" s="58" t="str">
        <f t="shared" si="4"/>
        <v>Победитель</v>
      </c>
    </row>
    <row r="10" spans="1:22" x14ac:dyDescent="0.3">
      <c r="A10" s="6">
        <v>5</v>
      </c>
      <c r="B10" s="6" t="s">
        <v>669</v>
      </c>
      <c r="C10" s="6" t="s">
        <v>242</v>
      </c>
      <c r="D10" s="6" t="s">
        <v>44</v>
      </c>
      <c r="E10" s="36" t="str">
        <f t="shared" si="5"/>
        <v>Д</v>
      </c>
      <c r="F10" s="36" t="str">
        <f t="shared" si="6"/>
        <v>З</v>
      </c>
      <c r="G10" s="36" t="str">
        <f t="shared" si="7"/>
        <v>А</v>
      </c>
      <c r="H10" s="6">
        <v>760188</v>
      </c>
      <c r="I10" s="37">
        <v>11</v>
      </c>
      <c r="J10" s="6" t="s">
        <v>688</v>
      </c>
      <c r="K10" s="2" t="s">
        <v>10</v>
      </c>
      <c r="L10" s="38">
        <v>43</v>
      </c>
      <c r="M10" s="55">
        <f t="shared" si="1"/>
        <v>16.53846153846154</v>
      </c>
      <c r="N10" s="38">
        <v>8.5</v>
      </c>
      <c r="O10" s="55">
        <v>34</v>
      </c>
      <c r="P10" s="38">
        <v>22</v>
      </c>
      <c r="Q10" s="55">
        <v>40</v>
      </c>
      <c r="R10" s="4">
        <f t="shared" si="2"/>
        <v>90.538461538461547</v>
      </c>
      <c r="S10" s="6">
        <v>100</v>
      </c>
      <c r="T10" s="39">
        <f t="shared" si="3"/>
        <v>0.90538461538461545</v>
      </c>
      <c r="U10" s="58" t="str">
        <f t="shared" si="4"/>
        <v>Победитель</v>
      </c>
    </row>
    <row r="11" spans="1:22" x14ac:dyDescent="0.3">
      <c r="A11" s="6">
        <v>6</v>
      </c>
      <c r="B11" s="13" t="s">
        <v>36</v>
      </c>
      <c r="C11" s="13" t="s">
        <v>37</v>
      </c>
      <c r="D11" s="13" t="s">
        <v>38</v>
      </c>
      <c r="E11" s="36" t="str">
        <f t="shared" si="5"/>
        <v>П</v>
      </c>
      <c r="F11" s="36" t="str">
        <f t="shared" si="6"/>
        <v>Е</v>
      </c>
      <c r="G11" s="36" t="str">
        <f t="shared" si="7"/>
        <v>П</v>
      </c>
      <c r="H11" s="2">
        <v>760184</v>
      </c>
      <c r="I11" s="14">
        <v>9</v>
      </c>
      <c r="J11" s="9" t="s">
        <v>140</v>
      </c>
      <c r="K11" s="2" t="s">
        <v>10</v>
      </c>
      <c r="L11" s="7">
        <v>42</v>
      </c>
      <c r="M11" s="55">
        <f t="shared" si="1"/>
        <v>16.153846153846153</v>
      </c>
      <c r="N11" s="7">
        <v>9.3000000000000007</v>
      </c>
      <c r="O11" s="55">
        <f>IF(N11="-",0,IF(N11&gt;-40,40*N11/10))</f>
        <v>37.200000000000003</v>
      </c>
      <c r="P11" s="7">
        <v>21</v>
      </c>
      <c r="Q11" s="55">
        <v>37.142857142857146</v>
      </c>
      <c r="R11" s="4">
        <f t="shared" si="2"/>
        <v>90.496703296703302</v>
      </c>
      <c r="S11" s="6">
        <v>100</v>
      </c>
      <c r="T11" s="39">
        <f t="shared" si="3"/>
        <v>0.90496703296703307</v>
      </c>
      <c r="U11" s="58" t="str">
        <f t="shared" si="4"/>
        <v>Победитель</v>
      </c>
    </row>
    <row r="12" spans="1:22" x14ac:dyDescent="0.3">
      <c r="A12" s="6">
        <v>7</v>
      </c>
      <c r="B12" s="6" t="s">
        <v>671</v>
      </c>
      <c r="C12" s="6" t="s">
        <v>22</v>
      </c>
      <c r="D12" s="6" t="s">
        <v>41</v>
      </c>
      <c r="E12" s="36" t="str">
        <f t="shared" si="5"/>
        <v>Б</v>
      </c>
      <c r="F12" s="36" t="str">
        <f t="shared" si="6"/>
        <v>А</v>
      </c>
      <c r="G12" s="36" t="str">
        <f t="shared" si="7"/>
        <v>С</v>
      </c>
      <c r="H12" s="6">
        <v>760188</v>
      </c>
      <c r="I12" s="37">
        <v>11</v>
      </c>
      <c r="J12" s="6" t="s">
        <v>690</v>
      </c>
      <c r="K12" s="2" t="s">
        <v>10</v>
      </c>
      <c r="L12" s="38">
        <v>51</v>
      </c>
      <c r="M12" s="55">
        <f t="shared" si="1"/>
        <v>19.615384615384617</v>
      </c>
      <c r="N12" s="38">
        <v>8.6999999999999993</v>
      </c>
      <c r="O12" s="55">
        <v>34.799999999999997</v>
      </c>
      <c r="P12" s="38">
        <v>24.5</v>
      </c>
      <c r="Q12" s="55">
        <v>35.918367346938773</v>
      </c>
      <c r="R12" s="4">
        <f t="shared" si="2"/>
        <v>90.33375196232339</v>
      </c>
      <c r="S12" s="6">
        <v>100</v>
      </c>
      <c r="T12" s="39">
        <f t="shared" si="3"/>
        <v>0.90333751962323394</v>
      </c>
      <c r="U12" s="58" t="str">
        <f t="shared" si="4"/>
        <v>Победитель</v>
      </c>
      <c r="V12" s="41"/>
    </row>
    <row r="13" spans="1:22" x14ac:dyDescent="0.3">
      <c r="A13" s="6">
        <v>8</v>
      </c>
      <c r="B13" s="6" t="s">
        <v>457</v>
      </c>
      <c r="C13" s="6" t="s">
        <v>458</v>
      </c>
      <c r="D13" s="6" t="s">
        <v>44</v>
      </c>
      <c r="E13" s="36" t="str">
        <f t="shared" si="5"/>
        <v>Б</v>
      </c>
      <c r="F13" s="36" t="str">
        <f t="shared" si="6"/>
        <v>Ф</v>
      </c>
      <c r="G13" s="36" t="str">
        <f t="shared" si="7"/>
        <v>А</v>
      </c>
      <c r="H13" s="6">
        <v>763108</v>
      </c>
      <c r="I13" s="24">
        <v>10</v>
      </c>
      <c r="J13" s="6" t="s">
        <v>459</v>
      </c>
      <c r="K13" s="2" t="s">
        <v>10</v>
      </c>
      <c r="L13" s="11">
        <v>30</v>
      </c>
      <c r="M13" s="55">
        <v>11.538461538461538</v>
      </c>
      <c r="N13" s="11">
        <v>9.5</v>
      </c>
      <c r="O13" s="55">
        <v>38</v>
      </c>
      <c r="P13" s="11">
        <v>42</v>
      </c>
      <c r="Q13" s="55">
        <v>40</v>
      </c>
      <c r="R13" s="4">
        <f t="shared" si="2"/>
        <v>89.538461538461547</v>
      </c>
      <c r="S13" s="6">
        <v>100</v>
      </c>
      <c r="T13" s="39">
        <f t="shared" si="3"/>
        <v>0.89538461538461545</v>
      </c>
      <c r="U13" s="58" t="str">
        <f t="shared" si="4"/>
        <v>Победитель</v>
      </c>
    </row>
    <row r="14" spans="1:22" x14ac:dyDescent="0.3">
      <c r="A14" s="6">
        <v>9</v>
      </c>
      <c r="B14" s="6" t="s">
        <v>668</v>
      </c>
      <c r="C14" s="6" t="s">
        <v>161</v>
      </c>
      <c r="D14" s="6" t="s">
        <v>217</v>
      </c>
      <c r="E14" s="36" t="str">
        <f t="shared" si="5"/>
        <v>Н</v>
      </c>
      <c r="F14" s="36" t="str">
        <f t="shared" si="6"/>
        <v>А</v>
      </c>
      <c r="G14" s="36" t="str">
        <f t="shared" si="7"/>
        <v>М</v>
      </c>
      <c r="H14" s="6">
        <v>760188</v>
      </c>
      <c r="I14" s="37">
        <v>10</v>
      </c>
      <c r="J14" s="6" t="s">
        <v>687</v>
      </c>
      <c r="K14" s="2" t="s">
        <v>10</v>
      </c>
      <c r="L14" s="38">
        <v>35</v>
      </c>
      <c r="M14" s="55">
        <f>IF(L14="-",0,IF(L14&gt;-20,20*L14/52))</f>
        <v>13.461538461538462</v>
      </c>
      <c r="N14" s="38">
        <v>8.9</v>
      </c>
      <c r="O14" s="55">
        <v>35.6</v>
      </c>
      <c r="P14" s="38">
        <v>22</v>
      </c>
      <c r="Q14" s="55">
        <v>40</v>
      </c>
      <c r="R14" s="4">
        <f t="shared" si="2"/>
        <v>89.061538461538461</v>
      </c>
      <c r="S14" s="6">
        <v>100</v>
      </c>
      <c r="T14" s="39">
        <f t="shared" si="3"/>
        <v>0.89061538461538459</v>
      </c>
      <c r="U14" s="58" t="str">
        <f t="shared" si="4"/>
        <v>Победитель</v>
      </c>
      <c r="V14" s="41"/>
    </row>
    <row r="15" spans="1:22" x14ac:dyDescent="0.3">
      <c r="A15" s="6">
        <v>10</v>
      </c>
      <c r="B15" s="6" t="s">
        <v>481</v>
      </c>
      <c r="C15" s="6" t="s">
        <v>333</v>
      </c>
      <c r="D15" s="6" t="s">
        <v>294</v>
      </c>
      <c r="E15" s="36" t="str">
        <f t="shared" si="5"/>
        <v>Н</v>
      </c>
      <c r="F15" s="36" t="str">
        <f t="shared" si="6"/>
        <v>И</v>
      </c>
      <c r="G15" s="36" t="str">
        <f t="shared" si="7"/>
        <v>И</v>
      </c>
      <c r="H15" s="6">
        <v>760244</v>
      </c>
      <c r="I15" s="24">
        <v>11</v>
      </c>
      <c r="J15" s="6" t="s">
        <v>148</v>
      </c>
      <c r="K15" s="2" t="s">
        <v>10</v>
      </c>
      <c r="L15" s="11">
        <v>46.5</v>
      </c>
      <c r="M15" s="55">
        <v>16.315789473684209</v>
      </c>
      <c r="N15" s="11">
        <v>8.5</v>
      </c>
      <c r="O15" s="55">
        <v>34</v>
      </c>
      <c r="P15" s="11">
        <v>16</v>
      </c>
      <c r="Q15" s="55">
        <v>37.5</v>
      </c>
      <c r="R15" s="4">
        <f t="shared" si="2"/>
        <v>87.815789473684205</v>
      </c>
      <c r="S15" s="6">
        <v>100</v>
      </c>
      <c r="T15" s="39">
        <f t="shared" si="3"/>
        <v>0.87815789473684203</v>
      </c>
      <c r="U15" s="58" t="str">
        <f t="shared" si="4"/>
        <v>Победитель</v>
      </c>
      <c r="V15" s="41"/>
    </row>
    <row r="16" spans="1:22" x14ac:dyDescent="0.3">
      <c r="A16" s="6">
        <v>11</v>
      </c>
      <c r="B16" s="6" t="s">
        <v>678</v>
      </c>
      <c r="C16" s="6" t="s">
        <v>161</v>
      </c>
      <c r="D16" s="6" t="s">
        <v>48</v>
      </c>
      <c r="E16" s="36" t="str">
        <f t="shared" si="5"/>
        <v>М</v>
      </c>
      <c r="F16" s="36" t="str">
        <f t="shared" si="6"/>
        <v>А</v>
      </c>
      <c r="G16" s="36" t="str">
        <f t="shared" si="7"/>
        <v>В</v>
      </c>
      <c r="H16" s="6">
        <v>760188</v>
      </c>
      <c r="I16" s="37">
        <v>11</v>
      </c>
      <c r="J16" s="6" t="s">
        <v>695</v>
      </c>
      <c r="K16" s="2" t="s">
        <v>10</v>
      </c>
      <c r="L16" s="38">
        <v>38</v>
      </c>
      <c r="M16" s="55">
        <f t="shared" ref="M16:M22" si="8">IF(L16="-",0,IF(L16&gt;-20,20*L16/52))</f>
        <v>14.615384615384615</v>
      </c>
      <c r="N16" s="38">
        <v>8.8000000000000007</v>
      </c>
      <c r="O16" s="55">
        <v>35.200000000000003</v>
      </c>
      <c r="P16" s="38">
        <v>23.7</v>
      </c>
      <c r="Q16" s="55">
        <v>37.130801687763714</v>
      </c>
      <c r="R16" s="4">
        <f t="shared" si="2"/>
        <v>86.946186303148323</v>
      </c>
      <c r="S16" s="6">
        <v>100</v>
      </c>
      <c r="T16" s="39">
        <f t="shared" si="3"/>
        <v>0.86946186303148321</v>
      </c>
      <c r="U16" s="58" t="str">
        <f t="shared" si="4"/>
        <v>Победитель</v>
      </c>
      <c r="V16" s="41"/>
    </row>
    <row r="17" spans="1:22" x14ac:dyDescent="0.3">
      <c r="A17" s="6">
        <v>12</v>
      </c>
      <c r="B17" s="6" t="s">
        <v>382</v>
      </c>
      <c r="C17" s="6" t="s">
        <v>286</v>
      </c>
      <c r="D17" s="6" t="s">
        <v>383</v>
      </c>
      <c r="E17" s="36" t="str">
        <f t="shared" si="5"/>
        <v>К</v>
      </c>
      <c r="F17" s="36" t="str">
        <f t="shared" si="6"/>
        <v>В</v>
      </c>
      <c r="G17" s="36" t="str">
        <f t="shared" si="7"/>
        <v>В</v>
      </c>
      <c r="H17" s="6">
        <v>764209</v>
      </c>
      <c r="I17" s="24">
        <v>9</v>
      </c>
      <c r="J17" s="6" t="s">
        <v>143</v>
      </c>
      <c r="K17" s="2" t="s">
        <v>10</v>
      </c>
      <c r="L17" s="11">
        <v>37</v>
      </c>
      <c r="M17" s="55">
        <f t="shared" si="8"/>
        <v>14.23076923076923</v>
      </c>
      <c r="N17" s="22" t="s">
        <v>625</v>
      </c>
      <c r="O17" s="55">
        <v>36</v>
      </c>
      <c r="P17" s="22" t="s">
        <v>639</v>
      </c>
      <c r="Q17" s="55">
        <v>36.507936507936506</v>
      </c>
      <c r="R17" s="4">
        <f t="shared" si="2"/>
        <v>86.738705738705733</v>
      </c>
      <c r="S17" s="6">
        <v>100</v>
      </c>
      <c r="T17" s="39">
        <f t="shared" si="3"/>
        <v>0.86738705738705735</v>
      </c>
      <c r="U17" s="58" t="str">
        <f t="shared" si="4"/>
        <v>Победитель</v>
      </c>
      <c r="V17" s="41"/>
    </row>
    <row r="18" spans="1:22" x14ac:dyDescent="0.3">
      <c r="A18" s="6">
        <v>13</v>
      </c>
      <c r="B18" s="6" t="s">
        <v>569</v>
      </c>
      <c r="C18" s="6" t="s">
        <v>37</v>
      </c>
      <c r="D18" s="6" t="s">
        <v>91</v>
      </c>
      <c r="E18" s="36" t="str">
        <f t="shared" si="5"/>
        <v>П</v>
      </c>
      <c r="F18" s="36" t="str">
        <f t="shared" si="6"/>
        <v>Е</v>
      </c>
      <c r="G18" s="36" t="str">
        <f t="shared" si="7"/>
        <v>И</v>
      </c>
      <c r="H18" s="6">
        <v>760243</v>
      </c>
      <c r="I18" s="24">
        <v>10</v>
      </c>
      <c r="J18" s="6" t="s">
        <v>193</v>
      </c>
      <c r="K18" s="2" t="s">
        <v>10</v>
      </c>
      <c r="L18" s="11">
        <v>33</v>
      </c>
      <c r="M18" s="55">
        <f t="shared" si="8"/>
        <v>12.692307692307692</v>
      </c>
      <c r="N18" s="11"/>
      <c r="O18" s="55">
        <v>34</v>
      </c>
      <c r="P18" s="11">
        <v>22.25</v>
      </c>
      <c r="Q18" s="55">
        <v>40</v>
      </c>
      <c r="R18" s="4">
        <f t="shared" si="2"/>
        <v>86.692307692307693</v>
      </c>
      <c r="S18" s="6">
        <v>100</v>
      </c>
      <c r="T18" s="39">
        <f t="shared" si="3"/>
        <v>0.86692307692307691</v>
      </c>
      <c r="U18" s="58" t="str">
        <f t="shared" si="4"/>
        <v>Победитель</v>
      </c>
      <c r="V18" s="41"/>
    </row>
    <row r="19" spans="1:22" x14ac:dyDescent="0.3">
      <c r="A19" s="6">
        <v>14</v>
      </c>
      <c r="B19" s="6" t="s">
        <v>378</v>
      </c>
      <c r="C19" s="6" t="s">
        <v>379</v>
      </c>
      <c r="D19" s="6" t="s">
        <v>44</v>
      </c>
      <c r="E19" s="36" t="str">
        <f t="shared" si="5"/>
        <v>П</v>
      </c>
      <c r="F19" s="36" t="str">
        <f t="shared" si="6"/>
        <v>Ю</v>
      </c>
      <c r="G19" s="36" t="str">
        <f t="shared" si="7"/>
        <v>А</v>
      </c>
      <c r="H19" s="6">
        <v>764209</v>
      </c>
      <c r="I19" s="24">
        <v>10</v>
      </c>
      <c r="J19" s="6" t="s">
        <v>145</v>
      </c>
      <c r="K19" s="2" t="s">
        <v>10</v>
      </c>
      <c r="L19" s="11">
        <v>28</v>
      </c>
      <c r="M19" s="55">
        <f t="shared" si="8"/>
        <v>10.76923076923077</v>
      </c>
      <c r="N19" s="22" t="s">
        <v>634</v>
      </c>
      <c r="O19" s="55">
        <v>38</v>
      </c>
      <c r="P19" s="22" t="s">
        <v>641</v>
      </c>
      <c r="Q19" s="55">
        <v>37.860082304526749</v>
      </c>
      <c r="R19" s="4">
        <f t="shared" si="2"/>
        <v>86.629313073757515</v>
      </c>
      <c r="S19" s="6">
        <v>100</v>
      </c>
      <c r="T19" s="39">
        <f t="shared" si="3"/>
        <v>0.86629313073757519</v>
      </c>
      <c r="U19" s="58" t="str">
        <f t="shared" si="4"/>
        <v>Победитель</v>
      </c>
    </row>
    <row r="20" spans="1:22" x14ac:dyDescent="0.3">
      <c r="A20" s="6">
        <v>15</v>
      </c>
      <c r="B20" s="6" t="s">
        <v>679</v>
      </c>
      <c r="C20" s="6" t="s">
        <v>680</v>
      </c>
      <c r="D20" s="6" t="s">
        <v>35</v>
      </c>
      <c r="E20" s="36" t="str">
        <f t="shared" si="5"/>
        <v>П</v>
      </c>
      <c r="F20" s="36" t="str">
        <f t="shared" si="6"/>
        <v>М</v>
      </c>
      <c r="G20" s="36" t="str">
        <f t="shared" si="7"/>
        <v>Е</v>
      </c>
      <c r="H20" s="6">
        <v>760188</v>
      </c>
      <c r="I20" s="37">
        <v>11</v>
      </c>
      <c r="J20" s="6" t="s">
        <v>696</v>
      </c>
      <c r="K20" s="2" t="s">
        <v>10</v>
      </c>
      <c r="L20" s="38">
        <v>32</v>
      </c>
      <c r="M20" s="55">
        <f t="shared" si="8"/>
        <v>12.307692307692308</v>
      </c>
      <c r="N20" s="38">
        <v>9</v>
      </c>
      <c r="O20" s="55">
        <v>36</v>
      </c>
      <c r="P20" s="38">
        <v>23.1</v>
      </c>
      <c r="Q20" s="55">
        <v>38.095238095238095</v>
      </c>
      <c r="R20" s="4">
        <f t="shared" si="2"/>
        <v>86.402930402930394</v>
      </c>
      <c r="S20" s="6">
        <v>100</v>
      </c>
      <c r="T20" s="39">
        <f t="shared" si="3"/>
        <v>0.86402930402930389</v>
      </c>
      <c r="U20" s="58" t="str">
        <f t="shared" si="4"/>
        <v>Победитель</v>
      </c>
    </row>
    <row r="21" spans="1:22" x14ac:dyDescent="0.3">
      <c r="A21" s="6">
        <v>16</v>
      </c>
      <c r="B21" s="6" t="s">
        <v>374</v>
      </c>
      <c r="C21" s="6" t="s">
        <v>375</v>
      </c>
      <c r="D21" s="6" t="s">
        <v>376</v>
      </c>
      <c r="E21" s="36" t="str">
        <f t="shared" si="5"/>
        <v>Ш</v>
      </c>
      <c r="F21" s="36" t="str">
        <f t="shared" si="6"/>
        <v>Г</v>
      </c>
      <c r="G21" s="36" t="str">
        <f t="shared" si="7"/>
        <v>Э</v>
      </c>
      <c r="H21" s="6">
        <v>764209</v>
      </c>
      <c r="I21" s="24">
        <v>11</v>
      </c>
      <c r="J21" s="6" t="s">
        <v>125</v>
      </c>
      <c r="K21" s="2" t="s">
        <v>10</v>
      </c>
      <c r="L21" s="11">
        <v>42</v>
      </c>
      <c r="M21" s="55">
        <f t="shared" si="8"/>
        <v>16.153846153846153</v>
      </c>
      <c r="N21" s="22" t="s">
        <v>629</v>
      </c>
      <c r="O21" s="55">
        <v>30</v>
      </c>
      <c r="P21" s="22">
        <v>23</v>
      </c>
      <c r="Q21" s="55">
        <v>40</v>
      </c>
      <c r="R21" s="4">
        <f t="shared" si="2"/>
        <v>86.15384615384616</v>
      </c>
      <c r="S21" s="6">
        <v>100</v>
      </c>
      <c r="T21" s="39">
        <f t="shared" si="3"/>
        <v>0.86153846153846159</v>
      </c>
      <c r="U21" s="58" t="str">
        <f t="shared" si="4"/>
        <v>Победитель</v>
      </c>
    </row>
    <row r="22" spans="1:22" x14ac:dyDescent="0.3">
      <c r="A22" s="6">
        <v>17</v>
      </c>
      <c r="B22" s="6" t="s">
        <v>672</v>
      </c>
      <c r="C22" s="6" t="s">
        <v>71</v>
      </c>
      <c r="D22" s="6" t="s">
        <v>88</v>
      </c>
      <c r="E22" s="36" t="str">
        <f t="shared" si="5"/>
        <v>К</v>
      </c>
      <c r="F22" s="36" t="str">
        <f t="shared" si="6"/>
        <v>Д</v>
      </c>
      <c r="G22" s="36" t="str">
        <f t="shared" si="7"/>
        <v>Ю</v>
      </c>
      <c r="H22" s="6">
        <v>760188</v>
      </c>
      <c r="I22" s="37">
        <v>11</v>
      </c>
      <c r="J22" s="6" t="s">
        <v>691</v>
      </c>
      <c r="K22" s="2" t="s">
        <v>10</v>
      </c>
      <c r="L22" s="38">
        <v>50</v>
      </c>
      <c r="M22" s="55">
        <f t="shared" si="8"/>
        <v>19.23076923076923</v>
      </c>
      <c r="N22" s="38">
        <v>8.3000000000000007</v>
      </c>
      <c r="O22" s="55">
        <v>33.200000000000003</v>
      </c>
      <c r="P22" s="38">
        <v>26.1</v>
      </c>
      <c r="Q22" s="55">
        <v>33.716475095785441</v>
      </c>
      <c r="R22" s="4">
        <f t="shared" si="2"/>
        <v>86.14724432655467</v>
      </c>
      <c r="S22" s="6">
        <v>100</v>
      </c>
      <c r="T22" s="39">
        <f t="shared" si="3"/>
        <v>0.86147244326554673</v>
      </c>
      <c r="U22" s="58" t="str">
        <f t="shared" si="4"/>
        <v>Победитель</v>
      </c>
    </row>
    <row r="23" spans="1:22" x14ac:dyDescent="0.3">
      <c r="A23" s="6">
        <v>18</v>
      </c>
      <c r="B23" s="6" t="s">
        <v>337</v>
      </c>
      <c r="C23" s="6" t="s">
        <v>84</v>
      </c>
      <c r="D23" s="6" t="s">
        <v>44</v>
      </c>
      <c r="E23" s="36" t="str">
        <f t="shared" si="5"/>
        <v>Т</v>
      </c>
      <c r="F23" s="36" t="str">
        <f t="shared" si="6"/>
        <v>М</v>
      </c>
      <c r="G23" s="36" t="str">
        <f t="shared" si="7"/>
        <v>А</v>
      </c>
      <c r="H23" s="17">
        <v>760186</v>
      </c>
      <c r="I23" s="19">
        <v>11</v>
      </c>
      <c r="J23" s="10" t="s">
        <v>612</v>
      </c>
      <c r="K23" s="2" t="s">
        <v>10</v>
      </c>
      <c r="L23" s="11">
        <v>34</v>
      </c>
      <c r="M23" s="55">
        <v>11.929824561403509</v>
      </c>
      <c r="N23" s="11">
        <v>8.5</v>
      </c>
      <c r="O23" s="55">
        <v>34</v>
      </c>
      <c r="P23" s="11">
        <v>19.5</v>
      </c>
      <c r="Q23" s="55">
        <v>40</v>
      </c>
      <c r="R23" s="4">
        <f t="shared" si="2"/>
        <v>85.929824561403507</v>
      </c>
      <c r="S23" s="6">
        <v>100</v>
      </c>
      <c r="T23" s="39">
        <f t="shared" si="3"/>
        <v>0.85929824561403512</v>
      </c>
      <c r="U23" s="58" t="str">
        <f t="shared" si="4"/>
        <v>Победитель</v>
      </c>
    </row>
    <row r="24" spans="1:22" x14ac:dyDescent="0.3">
      <c r="A24" s="6">
        <v>19</v>
      </c>
      <c r="B24" s="6" t="s">
        <v>335</v>
      </c>
      <c r="C24" s="6" t="s">
        <v>37</v>
      </c>
      <c r="D24" s="6" t="s">
        <v>23</v>
      </c>
      <c r="E24" s="36" t="str">
        <f t="shared" si="5"/>
        <v>Ч</v>
      </c>
      <c r="F24" s="36" t="str">
        <f t="shared" si="6"/>
        <v>Е</v>
      </c>
      <c r="G24" s="36" t="str">
        <f t="shared" si="7"/>
        <v>А</v>
      </c>
      <c r="H24" s="17">
        <v>760186</v>
      </c>
      <c r="I24" s="19">
        <v>9</v>
      </c>
      <c r="J24" s="10" t="s">
        <v>610</v>
      </c>
      <c r="K24" s="2" t="s">
        <v>10</v>
      </c>
      <c r="L24" s="11">
        <v>46</v>
      </c>
      <c r="M24" s="55">
        <v>16.140350877192983</v>
      </c>
      <c r="N24" s="11">
        <v>9</v>
      </c>
      <c r="O24" s="55">
        <v>36</v>
      </c>
      <c r="P24" s="11">
        <v>24</v>
      </c>
      <c r="Q24" s="55">
        <v>32.5</v>
      </c>
      <c r="R24" s="4">
        <f t="shared" si="2"/>
        <v>84.640350877192986</v>
      </c>
      <c r="S24" s="6">
        <v>100</v>
      </c>
      <c r="T24" s="39">
        <f t="shared" si="3"/>
        <v>0.84640350877192982</v>
      </c>
      <c r="U24" s="58" t="str">
        <f t="shared" si="4"/>
        <v>Победитель</v>
      </c>
    </row>
    <row r="25" spans="1:22" x14ac:dyDescent="0.3">
      <c r="A25" s="6">
        <v>20</v>
      </c>
      <c r="B25" s="6" t="s">
        <v>380</v>
      </c>
      <c r="C25" s="6" t="s">
        <v>341</v>
      </c>
      <c r="D25" s="6" t="s">
        <v>160</v>
      </c>
      <c r="E25" s="36" t="str">
        <f t="shared" si="5"/>
        <v>Л</v>
      </c>
      <c r="F25" s="36" t="str">
        <f t="shared" si="6"/>
        <v>А</v>
      </c>
      <c r="G25" s="36" t="str">
        <f t="shared" si="7"/>
        <v>Д</v>
      </c>
      <c r="H25" s="6">
        <v>764209</v>
      </c>
      <c r="I25" s="24">
        <v>10</v>
      </c>
      <c r="J25" s="6" t="s">
        <v>144</v>
      </c>
      <c r="K25" s="2" t="s">
        <v>10</v>
      </c>
      <c r="L25" s="11">
        <v>30</v>
      </c>
      <c r="M25" s="55">
        <f>IF(L25="-",0,IF(L25&gt;-20,20*L25/52))</f>
        <v>11.538461538461538</v>
      </c>
      <c r="N25" s="22" t="s">
        <v>625</v>
      </c>
      <c r="O25" s="55">
        <v>36</v>
      </c>
      <c r="P25" s="22" t="s">
        <v>642</v>
      </c>
      <c r="Q25" s="55">
        <v>37.096774193548384</v>
      </c>
      <c r="R25" s="4">
        <f t="shared" si="2"/>
        <v>84.635235732009932</v>
      </c>
      <c r="S25" s="6">
        <v>100</v>
      </c>
      <c r="T25" s="39">
        <f t="shared" si="3"/>
        <v>0.84635235732009928</v>
      </c>
      <c r="U25" s="58" t="str">
        <f t="shared" si="4"/>
        <v>Победитель</v>
      </c>
    </row>
    <row r="26" spans="1:22" x14ac:dyDescent="0.3">
      <c r="A26" s="6">
        <v>21</v>
      </c>
      <c r="B26" s="13" t="s">
        <v>42</v>
      </c>
      <c r="C26" s="13" t="s">
        <v>129</v>
      </c>
      <c r="D26" s="13" t="s">
        <v>43</v>
      </c>
      <c r="E26" s="36" t="str">
        <f t="shared" si="5"/>
        <v>А</v>
      </c>
      <c r="F26" s="36" t="str">
        <f t="shared" si="6"/>
        <v>С</v>
      </c>
      <c r="G26" s="36" t="str">
        <f t="shared" si="7"/>
        <v>А</v>
      </c>
      <c r="H26" s="2">
        <v>760184</v>
      </c>
      <c r="I26" s="12">
        <v>9</v>
      </c>
      <c r="J26" s="8" t="s">
        <v>141</v>
      </c>
      <c r="K26" s="2" t="s">
        <v>10</v>
      </c>
      <c r="L26" s="7">
        <v>40.5</v>
      </c>
      <c r="M26" s="55">
        <f>IF(L26="-",0,IF(L26&gt;-20,20*L26/52))</f>
        <v>15.576923076923077</v>
      </c>
      <c r="N26" s="7">
        <v>8.6999999999999993</v>
      </c>
      <c r="O26" s="55">
        <f>IF(N26="-",0,IF(N26&gt;-40,40*N26/10))</f>
        <v>34.799999999999997</v>
      </c>
      <c r="P26" s="7">
        <v>23</v>
      </c>
      <c r="Q26" s="55">
        <v>33.913043478260867</v>
      </c>
      <c r="R26" s="4">
        <f t="shared" si="2"/>
        <v>84.289966555183952</v>
      </c>
      <c r="S26" s="6">
        <v>100</v>
      </c>
      <c r="T26" s="39">
        <f t="shared" si="3"/>
        <v>0.84289966555183948</v>
      </c>
      <c r="U26" s="58" t="str">
        <f t="shared" si="4"/>
        <v>Победитель</v>
      </c>
    </row>
    <row r="27" spans="1:22" x14ac:dyDescent="0.3">
      <c r="A27" s="6">
        <v>22</v>
      </c>
      <c r="B27" s="20" t="s">
        <v>156</v>
      </c>
      <c r="C27" s="20" t="s">
        <v>155</v>
      </c>
      <c r="D27" s="20" t="s">
        <v>44</v>
      </c>
      <c r="E27" s="36" t="str">
        <f t="shared" si="5"/>
        <v>Б</v>
      </c>
      <c r="F27" s="36" t="str">
        <f t="shared" si="6"/>
        <v>С</v>
      </c>
      <c r="G27" s="36" t="str">
        <f t="shared" si="7"/>
        <v>А</v>
      </c>
      <c r="H27" s="6">
        <v>763282</v>
      </c>
      <c r="I27" s="12">
        <v>9</v>
      </c>
      <c r="J27" s="6" t="s">
        <v>154</v>
      </c>
      <c r="K27" s="2" t="s">
        <v>10</v>
      </c>
      <c r="L27" s="11">
        <v>35</v>
      </c>
      <c r="M27" s="55">
        <v>12.280701754385966</v>
      </c>
      <c r="N27" s="11">
        <v>8</v>
      </c>
      <c r="O27" s="55">
        <v>32</v>
      </c>
      <c r="P27" s="11">
        <v>20.5</v>
      </c>
      <c r="Q27" s="55">
        <v>40</v>
      </c>
      <c r="R27" s="4">
        <f t="shared" si="2"/>
        <v>84.280701754385973</v>
      </c>
      <c r="S27" s="6">
        <v>100</v>
      </c>
      <c r="T27" s="39">
        <f t="shared" si="3"/>
        <v>0.84280701754385978</v>
      </c>
      <c r="U27" s="58" t="str">
        <f t="shared" si="4"/>
        <v>Победитель</v>
      </c>
    </row>
    <row r="28" spans="1:22" x14ac:dyDescent="0.3">
      <c r="A28" s="6">
        <v>23</v>
      </c>
      <c r="B28" s="6" t="s">
        <v>385</v>
      </c>
      <c r="C28" s="6" t="s">
        <v>386</v>
      </c>
      <c r="D28" s="6" t="s">
        <v>23</v>
      </c>
      <c r="E28" s="36" t="str">
        <f t="shared" si="5"/>
        <v>Р</v>
      </c>
      <c r="F28" s="36" t="str">
        <f t="shared" si="6"/>
        <v>П</v>
      </c>
      <c r="G28" s="36" t="str">
        <f t="shared" si="7"/>
        <v>А</v>
      </c>
      <c r="H28" s="6">
        <v>764209</v>
      </c>
      <c r="I28" s="24">
        <v>9</v>
      </c>
      <c r="J28" s="6" t="s">
        <v>139</v>
      </c>
      <c r="K28" s="2" t="s">
        <v>10</v>
      </c>
      <c r="L28" s="11">
        <v>39</v>
      </c>
      <c r="M28" s="55">
        <f>IF(L28="-",0,IF(L28&gt;-20,20*L28/52))</f>
        <v>15</v>
      </c>
      <c r="N28" s="22" t="s">
        <v>627</v>
      </c>
      <c r="O28" s="55">
        <v>32</v>
      </c>
      <c r="P28" s="22" t="s">
        <v>644</v>
      </c>
      <c r="Q28" s="55">
        <v>37.246963562753038</v>
      </c>
      <c r="R28" s="4">
        <f t="shared" si="2"/>
        <v>84.246963562753038</v>
      </c>
      <c r="S28" s="6">
        <v>100</v>
      </c>
      <c r="T28" s="39">
        <f t="shared" si="3"/>
        <v>0.84246963562753041</v>
      </c>
      <c r="U28" s="58" t="str">
        <f t="shared" si="4"/>
        <v>Победитель</v>
      </c>
    </row>
    <row r="29" spans="1:22" x14ac:dyDescent="0.3">
      <c r="A29" s="6">
        <v>24</v>
      </c>
      <c r="B29" s="6" t="s">
        <v>667</v>
      </c>
      <c r="C29" s="6" t="s">
        <v>37</v>
      </c>
      <c r="D29" s="6" t="s">
        <v>51</v>
      </c>
      <c r="E29" s="36" t="str">
        <f t="shared" si="5"/>
        <v>Ж</v>
      </c>
      <c r="F29" s="36" t="str">
        <f t="shared" si="6"/>
        <v>Е</v>
      </c>
      <c r="G29" s="36" t="str">
        <f t="shared" si="7"/>
        <v>М</v>
      </c>
      <c r="H29" s="6">
        <v>760188</v>
      </c>
      <c r="I29" s="37">
        <v>10</v>
      </c>
      <c r="J29" s="6" t="s">
        <v>685</v>
      </c>
      <c r="K29" s="2" t="s">
        <v>10</v>
      </c>
      <c r="L29" s="38">
        <v>33</v>
      </c>
      <c r="M29" s="55">
        <f>IF(L29="-",0,IF(L29&gt;-20,20*L29/52))</f>
        <v>12.692307692307692</v>
      </c>
      <c r="N29" s="38">
        <v>8.9</v>
      </c>
      <c r="O29" s="55">
        <v>35.6</v>
      </c>
      <c r="P29" s="42">
        <v>25.3</v>
      </c>
      <c r="Q29" s="55">
        <v>34.782608695652172</v>
      </c>
      <c r="R29" s="4">
        <f t="shared" si="2"/>
        <v>83.07491638795986</v>
      </c>
      <c r="S29" s="6">
        <v>100</v>
      </c>
      <c r="T29" s="39">
        <f t="shared" si="3"/>
        <v>0.83074916387959863</v>
      </c>
      <c r="U29" s="58" t="str">
        <f t="shared" si="4"/>
        <v>Победитель</v>
      </c>
    </row>
    <row r="30" spans="1:22" ht="19.5" thickBot="1" x14ac:dyDescent="0.35">
      <c r="A30" s="6">
        <v>25</v>
      </c>
      <c r="B30" s="6" t="s">
        <v>381</v>
      </c>
      <c r="C30" s="6" t="s">
        <v>176</v>
      </c>
      <c r="D30" s="6" t="s">
        <v>91</v>
      </c>
      <c r="E30" s="36" t="str">
        <f t="shared" si="5"/>
        <v>К</v>
      </c>
      <c r="F30" s="36" t="str">
        <f t="shared" si="6"/>
        <v>К</v>
      </c>
      <c r="G30" s="36" t="str">
        <f t="shared" si="7"/>
        <v>И</v>
      </c>
      <c r="H30" s="6">
        <v>764209</v>
      </c>
      <c r="I30" s="43">
        <v>9</v>
      </c>
      <c r="J30" s="6" t="s">
        <v>142</v>
      </c>
      <c r="K30" s="2" t="s">
        <v>10</v>
      </c>
      <c r="L30" s="11">
        <v>37</v>
      </c>
      <c r="M30" s="55">
        <f>IF(L30="-",0,IF(L30&gt;-20,20*L30/52))</f>
        <v>14.23076923076923</v>
      </c>
      <c r="N30" s="22" t="s">
        <v>627</v>
      </c>
      <c r="O30" s="55">
        <v>32</v>
      </c>
      <c r="P30" s="22">
        <v>25</v>
      </c>
      <c r="Q30" s="55">
        <v>36.799999999999997</v>
      </c>
      <c r="R30" s="4">
        <f t="shared" si="2"/>
        <v>83.030769230769224</v>
      </c>
      <c r="S30" s="6">
        <v>100</v>
      </c>
      <c r="T30" s="39">
        <f t="shared" si="3"/>
        <v>0.83030769230769219</v>
      </c>
      <c r="U30" s="58" t="str">
        <f t="shared" si="4"/>
        <v>Победитель</v>
      </c>
    </row>
    <row r="31" spans="1:22" ht="19.5" thickBot="1" x14ac:dyDescent="0.35">
      <c r="A31" s="6">
        <v>26</v>
      </c>
      <c r="B31" s="1" t="s">
        <v>165</v>
      </c>
      <c r="C31" s="1" t="s">
        <v>164</v>
      </c>
      <c r="D31" s="1" t="s">
        <v>41</v>
      </c>
      <c r="E31" s="36" t="str">
        <f t="shared" si="5"/>
        <v>Ш</v>
      </c>
      <c r="F31" s="36" t="str">
        <f t="shared" si="6"/>
        <v>Н</v>
      </c>
      <c r="G31" s="36" t="str">
        <f t="shared" si="7"/>
        <v>С</v>
      </c>
      <c r="H31" s="2">
        <v>763282</v>
      </c>
      <c r="I31" s="26">
        <v>10</v>
      </c>
      <c r="J31" s="2" t="s">
        <v>163</v>
      </c>
      <c r="K31" s="2" t="s">
        <v>10</v>
      </c>
      <c r="L31" s="11">
        <v>45</v>
      </c>
      <c r="M31" s="55">
        <v>15.789473684210526</v>
      </c>
      <c r="N31" s="11">
        <v>8.6</v>
      </c>
      <c r="O31" s="55">
        <v>34.4</v>
      </c>
      <c r="P31" s="11">
        <v>25</v>
      </c>
      <c r="Q31" s="55">
        <v>32.799999999999997</v>
      </c>
      <c r="R31" s="4">
        <f t="shared" si="2"/>
        <v>82.989473684210523</v>
      </c>
      <c r="S31" s="6">
        <v>100</v>
      </c>
      <c r="T31" s="39">
        <f t="shared" si="3"/>
        <v>0.82989473684210524</v>
      </c>
      <c r="U31" s="58" t="str">
        <f t="shared" si="4"/>
        <v>Победитель</v>
      </c>
    </row>
    <row r="32" spans="1:22" x14ac:dyDescent="0.3">
      <c r="A32" s="6">
        <v>27</v>
      </c>
      <c r="B32" s="6" t="s">
        <v>413</v>
      </c>
      <c r="C32" s="6" t="s">
        <v>414</v>
      </c>
      <c r="D32" s="6" t="s">
        <v>41</v>
      </c>
      <c r="E32" s="36" t="str">
        <f t="shared" si="5"/>
        <v>М</v>
      </c>
      <c r="F32" s="36" t="str">
        <f t="shared" si="6"/>
        <v>Р</v>
      </c>
      <c r="G32" s="36" t="str">
        <f t="shared" si="7"/>
        <v>С</v>
      </c>
      <c r="H32" s="6">
        <v>760239</v>
      </c>
      <c r="I32" s="24">
        <v>11</v>
      </c>
      <c r="J32" s="6" t="s">
        <v>157</v>
      </c>
      <c r="K32" s="2" t="s">
        <v>10</v>
      </c>
      <c r="L32" s="11">
        <v>44</v>
      </c>
      <c r="M32" s="55">
        <v>15.43859649122807</v>
      </c>
      <c r="N32" s="11">
        <v>6.8</v>
      </c>
      <c r="O32" s="55">
        <v>27.2</v>
      </c>
      <c r="P32" s="11">
        <v>21.42</v>
      </c>
      <c r="Q32" s="55">
        <v>40</v>
      </c>
      <c r="R32" s="4">
        <f t="shared" si="2"/>
        <v>82.638596491228071</v>
      </c>
      <c r="S32" s="6">
        <v>100</v>
      </c>
      <c r="T32" s="39">
        <f t="shared" si="3"/>
        <v>0.82638596491228067</v>
      </c>
      <c r="U32" s="58" t="str">
        <f t="shared" si="4"/>
        <v>Победитель</v>
      </c>
    </row>
    <row r="33" spans="1:21" x14ac:dyDescent="0.3">
      <c r="A33" s="6">
        <v>28</v>
      </c>
      <c r="B33" s="20" t="s">
        <v>171</v>
      </c>
      <c r="C33" s="20" t="s">
        <v>71</v>
      </c>
      <c r="D33" s="20" t="s">
        <v>131</v>
      </c>
      <c r="E33" s="36" t="str">
        <f t="shared" si="5"/>
        <v>Б</v>
      </c>
      <c r="F33" s="36" t="str">
        <f t="shared" si="6"/>
        <v>Д</v>
      </c>
      <c r="G33" s="36" t="str">
        <f t="shared" si="7"/>
        <v>Д</v>
      </c>
      <c r="H33" s="2">
        <v>763282</v>
      </c>
      <c r="I33" s="12">
        <v>9</v>
      </c>
      <c r="J33" s="2" t="s">
        <v>170</v>
      </c>
      <c r="K33" s="2" t="s">
        <v>10</v>
      </c>
      <c r="L33" s="11">
        <v>34</v>
      </c>
      <c r="M33" s="55">
        <v>11.929824561403509</v>
      </c>
      <c r="N33" s="11">
        <v>8.6999999999999993</v>
      </c>
      <c r="O33" s="55">
        <v>34.799999999999997</v>
      </c>
      <c r="P33" s="11">
        <v>23</v>
      </c>
      <c r="Q33" s="55">
        <v>35.652173913043477</v>
      </c>
      <c r="R33" s="4">
        <f t="shared" si="2"/>
        <v>82.381998474446988</v>
      </c>
      <c r="S33" s="6">
        <v>100</v>
      </c>
      <c r="T33" s="39">
        <f t="shared" si="3"/>
        <v>0.82381998474446982</v>
      </c>
      <c r="U33" s="58" t="str">
        <f t="shared" si="4"/>
        <v>Победитель</v>
      </c>
    </row>
    <row r="34" spans="1:21" x14ac:dyDescent="0.3">
      <c r="A34" s="6">
        <v>29</v>
      </c>
      <c r="B34" s="13" t="s">
        <v>69</v>
      </c>
      <c r="C34" s="13" t="s">
        <v>70</v>
      </c>
      <c r="D34" s="13" t="s">
        <v>48</v>
      </c>
      <c r="E34" s="36" t="str">
        <f t="shared" si="5"/>
        <v>Н</v>
      </c>
      <c r="F34" s="36" t="str">
        <f t="shared" si="6"/>
        <v>А</v>
      </c>
      <c r="G34" s="36" t="str">
        <f t="shared" si="7"/>
        <v>В</v>
      </c>
      <c r="H34" s="2">
        <v>760184</v>
      </c>
      <c r="I34" s="12">
        <v>11</v>
      </c>
      <c r="J34" s="2" t="s">
        <v>148</v>
      </c>
      <c r="K34" s="2" t="s">
        <v>10</v>
      </c>
      <c r="L34" s="7">
        <v>28.5</v>
      </c>
      <c r="M34" s="55">
        <f>IF(L34="-",0,IF(L34&gt;-20,20*L34/52))</f>
        <v>10.961538461538462</v>
      </c>
      <c r="N34" s="7">
        <v>8.9</v>
      </c>
      <c r="O34" s="55">
        <f>IF(N34="-",0,IF(N34&gt;-40,40*N34/10))</f>
        <v>35.6</v>
      </c>
      <c r="P34" s="7">
        <v>22</v>
      </c>
      <c r="Q34" s="55">
        <v>35.454545454545453</v>
      </c>
      <c r="R34" s="4">
        <f t="shared" si="2"/>
        <v>82.016083916083915</v>
      </c>
      <c r="S34" s="6">
        <v>100</v>
      </c>
      <c r="T34" s="39">
        <f t="shared" si="3"/>
        <v>0.82016083916083915</v>
      </c>
      <c r="U34" s="58" t="str">
        <f t="shared" si="4"/>
        <v>Победитель</v>
      </c>
    </row>
    <row r="35" spans="1:21" x14ac:dyDescent="0.3">
      <c r="A35" s="6">
        <v>30</v>
      </c>
      <c r="B35" s="6" t="s">
        <v>662</v>
      </c>
      <c r="C35" s="6" t="s">
        <v>34</v>
      </c>
      <c r="D35" s="6" t="s">
        <v>217</v>
      </c>
      <c r="E35" s="36" t="str">
        <f t="shared" si="5"/>
        <v>Ж</v>
      </c>
      <c r="F35" s="36" t="str">
        <f t="shared" si="6"/>
        <v>И</v>
      </c>
      <c r="G35" s="36" t="str">
        <f t="shared" si="7"/>
        <v>М</v>
      </c>
      <c r="H35" s="6">
        <v>760188</v>
      </c>
      <c r="I35" s="24">
        <v>9</v>
      </c>
      <c r="J35" s="6" t="s">
        <v>681</v>
      </c>
      <c r="K35" s="2" t="s">
        <v>10</v>
      </c>
      <c r="L35" s="11">
        <v>28</v>
      </c>
      <c r="M35" s="55">
        <f>IF(L35="-",0,IF(L35&gt;-20,20*L35/52))</f>
        <v>10.76923076923077</v>
      </c>
      <c r="N35" s="11">
        <v>8.6999999999999993</v>
      </c>
      <c r="O35" s="55">
        <v>34.799999999999997</v>
      </c>
      <c r="P35" s="11">
        <v>24.3</v>
      </c>
      <c r="Q35" s="55">
        <v>36.213991769547327</v>
      </c>
      <c r="R35" s="4">
        <f t="shared" si="2"/>
        <v>81.783222538778091</v>
      </c>
      <c r="S35" s="6">
        <v>100</v>
      </c>
      <c r="T35" s="39">
        <f t="shared" si="3"/>
        <v>0.81783222538778089</v>
      </c>
      <c r="U35" s="40" t="str">
        <f t="shared" si="4"/>
        <v>Победитель</v>
      </c>
    </row>
    <row r="36" spans="1:21" x14ac:dyDescent="0.3">
      <c r="A36" s="6">
        <v>31</v>
      </c>
      <c r="B36" s="13" t="s">
        <v>39</v>
      </c>
      <c r="C36" s="13" t="s">
        <v>40</v>
      </c>
      <c r="D36" s="13" t="s">
        <v>41</v>
      </c>
      <c r="E36" s="36" t="str">
        <f t="shared" si="5"/>
        <v>Р</v>
      </c>
      <c r="F36" s="36" t="str">
        <f t="shared" si="6"/>
        <v>Г</v>
      </c>
      <c r="G36" s="36" t="str">
        <f t="shared" si="7"/>
        <v>С</v>
      </c>
      <c r="H36" s="2">
        <v>760184</v>
      </c>
      <c r="I36" s="12">
        <v>9</v>
      </c>
      <c r="J36" s="8" t="s">
        <v>143</v>
      </c>
      <c r="K36" s="2" t="s">
        <v>10</v>
      </c>
      <c r="L36" s="7">
        <v>36.25</v>
      </c>
      <c r="M36" s="55">
        <f>IF(L36="-",0,IF(L36&gt;-20,20*L36/52))</f>
        <v>13.942307692307692</v>
      </c>
      <c r="N36" s="7">
        <v>8.1999999999999993</v>
      </c>
      <c r="O36" s="55">
        <f>IF(N36="-",0,IF(N36&gt;-40,40*N36/10))</f>
        <v>32.799999999999997</v>
      </c>
      <c r="P36" s="7">
        <v>22.5</v>
      </c>
      <c r="Q36" s="55">
        <v>34.666666666666664</v>
      </c>
      <c r="R36" s="4">
        <f t="shared" si="2"/>
        <v>81.408974358974348</v>
      </c>
      <c r="S36" s="6">
        <v>100</v>
      </c>
      <c r="T36" s="39">
        <f t="shared" si="3"/>
        <v>0.81408974358974351</v>
      </c>
      <c r="U36" s="40" t="str">
        <f t="shared" si="4"/>
        <v>Победитель</v>
      </c>
    </row>
    <row r="37" spans="1:21" x14ac:dyDescent="0.3">
      <c r="A37" s="6">
        <v>32</v>
      </c>
      <c r="B37" s="6" t="s">
        <v>664</v>
      </c>
      <c r="C37" s="6" t="s">
        <v>164</v>
      </c>
      <c r="D37" s="6" t="s">
        <v>35</v>
      </c>
      <c r="E37" s="36" t="str">
        <f t="shared" si="5"/>
        <v>М</v>
      </c>
      <c r="F37" s="36" t="str">
        <f t="shared" si="6"/>
        <v>Н</v>
      </c>
      <c r="G37" s="36" t="str">
        <f t="shared" si="7"/>
        <v>Е</v>
      </c>
      <c r="H37" s="6">
        <v>760188</v>
      </c>
      <c r="I37" s="37">
        <v>9</v>
      </c>
      <c r="J37" s="6" t="s">
        <v>683</v>
      </c>
      <c r="K37" s="2" t="s">
        <v>10</v>
      </c>
      <c r="L37" s="11">
        <v>27</v>
      </c>
      <c r="M37" s="55">
        <f>IF(L37="-",0,IF(L37&gt;-20,20*L37/52))</f>
        <v>10.384615384615385</v>
      </c>
      <c r="N37" s="11">
        <v>8.5</v>
      </c>
      <c r="O37" s="55">
        <v>34</v>
      </c>
      <c r="P37" s="11">
        <v>23.8</v>
      </c>
      <c r="Q37" s="55">
        <v>36.974789915966383</v>
      </c>
      <c r="R37" s="4">
        <f t="shared" si="2"/>
        <v>81.35940530058177</v>
      </c>
      <c r="S37" s="6">
        <v>100</v>
      </c>
      <c r="T37" s="39">
        <f t="shared" si="3"/>
        <v>0.81359405300581766</v>
      </c>
      <c r="U37" s="40" t="str">
        <f t="shared" si="4"/>
        <v>Победитель</v>
      </c>
    </row>
    <row r="38" spans="1:21" x14ac:dyDescent="0.3">
      <c r="A38" s="6">
        <v>33</v>
      </c>
      <c r="B38" s="6" t="s">
        <v>151</v>
      </c>
      <c r="C38" s="6" t="s">
        <v>71</v>
      </c>
      <c r="D38" s="6" t="s">
        <v>152</v>
      </c>
      <c r="E38" s="36" t="str">
        <f t="shared" si="5"/>
        <v>У</v>
      </c>
      <c r="F38" s="36" t="str">
        <f t="shared" si="6"/>
        <v>Д</v>
      </c>
      <c r="G38" s="36" t="str">
        <f t="shared" si="7"/>
        <v>В</v>
      </c>
      <c r="H38" s="2">
        <v>763282</v>
      </c>
      <c r="I38" s="24">
        <v>9</v>
      </c>
      <c r="J38" s="6" t="s">
        <v>153</v>
      </c>
      <c r="K38" s="2" t="s">
        <v>10</v>
      </c>
      <c r="L38" s="11">
        <v>35</v>
      </c>
      <c r="M38" s="55">
        <v>13.461538461538462</v>
      </c>
      <c r="N38" s="11">
        <v>8.5</v>
      </c>
      <c r="O38" s="55">
        <v>34</v>
      </c>
      <c r="P38" s="11">
        <v>24.2</v>
      </c>
      <c r="Q38" s="55">
        <v>33.884297520661157</v>
      </c>
      <c r="R38" s="4">
        <f t="shared" ref="R38:R69" si="9">M38+O38+Q38</f>
        <v>81.345835982199617</v>
      </c>
      <c r="S38" s="6">
        <v>100</v>
      </c>
      <c r="T38" s="39">
        <f t="shared" ref="T38:T69" si="10">R38/S38</f>
        <v>0.81345835982199621</v>
      </c>
      <c r="U38" s="40" t="s">
        <v>821</v>
      </c>
    </row>
    <row r="39" spans="1:21" x14ac:dyDescent="0.3">
      <c r="A39" s="6">
        <v>34</v>
      </c>
      <c r="B39" s="6" t="s">
        <v>454</v>
      </c>
      <c r="C39" s="6" t="s">
        <v>343</v>
      </c>
      <c r="D39" s="6" t="s">
        <v>44</v>
      </c>
      <c r="E39" s="36" t="str">
        <f t="shared" si="5"/>
        <v>К</v>
      </c>
      <c r="F39" s="36" t="str">
        <f t="shared" si="6"/>
        <v>С</v>
      </c>
      <c r="G39" s="36" t="str">
        <f t="shared" si="7"/>
        <v>А</v>
      </c>
      <c r="H39" s="6">
        <v>760245</v>
      </c>
      <c r="I39" s="24">
        <v>9</v>
      </c>
      <c r="J39" s="6" t="s">
        <v>175</v>
      </c>
      <c r="K39" s="2" t="s">
        <v>10</v>
      </c>
      <c r="L39" s="11">
        <v>26</v>
      </c>
      <c r="M39" s="55">
        <v>9.1228070175438596</v>
      </c>
      <c r="N39" s="11">
        <v>8</v>
      </c>
      <c r="O39" s="55">
        <v>32</v>
      </c>
      <c r="P39" s="11">
        <v>19.2</v>
      </c>
      <c r="Q39" s="55">
        <v>40</v>
      </c>
      <c r="R39" s="4">
        <f t="shared" si="9"/>
        <v>81.122807017543863</v>
      </c>
      <c r="S39" s="6">
        <v>100</v>
      </c>
      <c r="T39" s="39">
        <f t="shared" si="10"/>
        <v>0.81122807017543863</v>
      </c>
      <c r="U39" s="40" t="s">
        <v>821</v>
      </c>
    </row>
    <row r="40" spans="1:21" x14ac:dyDescent="0.3">
      <c r="A40" s="6">
        <v>35</v>
      </c>
      <c r="B40" s="6" t="s">
        <v>455</v>
      </c>
      <c r="C40" s="6" t="s">
        <v>456</v>
      </c>
      <c r="D40" s="6" t="s">
        <v>62</v>
      </c>
      <c r="E40" s="36" t="str">
        <f t="shared" si="5"/>
        <v xml:space="preserve"> </v>
      </c>
      <c r="F40" s="36" t="str">
        <f t="shared" si="6"/>
        <v xml:space="preserve"> </v>
      </c>
      <c r="G40" s="36" t="str">
        <f t="shared" si="7"/>
        <v>А</v>
      </c>
      <c r="H40" s="6">
        <v>763108</v>
      </c>
      <c r="I40" s="24">
        <v>9</v>
      </c>
      <c r="J40" s="6" t="s">
        <v>410</v>
      </c>
      <c r="K40" s="2" t="s">
        <v>10</v>
      </c>
      <c r="L40" s="11">
        <v>17</v>
      </c>
      <c r="M40" s="55">
        <v>5.9649122807017543</v>
      </c>
      <c r="N40" s="11">
        <v>9</v>
      </c>
      <c r="O40" s="55">
        <v>36</v>
      </c>
      <c r="P40" s="11">
        <v>44</v>
      </c>
      <c r="Q40" s="55">
        <v>38.18181818181818</v>
      </c>
      <c r="R40" s="4">
        <f t="shared" si="9"/>
        <v>80.14673046251994</v>
      </c>
      <c r="S40" s="6">
        <v>100</v>
      </c>
      <c r="T40" s="39">
        <f t="shared" si="10"/>
        <v>0.80146730462519944</v>
      </c>
      <c r="U40" s="40" t="s">
        <v>821</v>
      </c>
    </row>
    <row r="41" spans="1:21" x14ac:dyDescent="0.3">
      <c r="A41" s="6">
        <v>36</v>
      </c>
      <c r="B41" s="6" t="s">
        <v>675</v>
      </c>
      <c r="C41" s="6" t="s">
        <v>676</v>
      </c>
      <c r="D41" s="6" t="s">
        <v>677</v>
      </c>
      <c r="E41" s="36" t="str">
        <f t="shared" si="5"/>
        <v>Т</v>
      </c>
      <c r="F41" s="36" t="str">
        <f t="shared" si="6"/>
        <v>В</v>
      </c>
      <c r="G41" s="36" t="str">
        <f t="shared" si="7"/>
        <v>Г</v>
      </c>
      <c r="H41" s="6">
        <v>760188</v>
      </c>
      <c r="I41" s="37">
        <v>11</v>
      </c>
      <c r="J41" s="6" t="s">
        <v>694</v>
      </c>
      <c r="K41" s="2" t="s">
        <v>10</v>
      </c>
      <c r="L41" s="38">
        <v>21</v>
      </c>
      <c r="M41" s="55">
        <f>IF(L41="-",0,IF(L41&gt;-20,20*L41/52))</f>
        <v>8.0769230769230766</v>
      </c>
      <c r="N41" s="38">
        <v>9</v>
      </c>
      <c r="O41" s="55">
        <v>36</v>
      </c>
      <c r="P41" s="38">
        <v>24.7</v>
      </c>
      <c r="Q41" s="55">
        <v>35.627530364372468</v>
      </c>
      <c r="R41" s="4">
        <f t="shared" si="9"/>
        <v>79.704453441295556</v>
      </c>
      <c r="S41" s="6">
        <v>100</v>
      </c>
      <c r="T41" s="39">
        <f t="shared" si="10"/>
        <v>0.79704453441295553</v>
      </c>
      <c r="U41" s="40" t="s">
        <v>821</v>
      </c>
    </row>
    <row r="42" spans="1:21" x14ac:dyDescent="0.3">
      <c r="A42" s="6">
        <v>37</v>
      </c>
      <c r="B42" s="6" t="s">
        <v>86</v>
      </c>
      <c r="C42" s="6" t="s">
        <v>134</v>
      </c>
      <c r="D42" s="6" t="s">
        <v>160</v>
      </c>
      <c r="E42" s="36" t="str">
        <f t="shared" si="5"/>
        <v>С</v>
      </c>
      <c r="F42" s="36" t="str">
        <f t="shared" si="6"/>
        <v>Н</v>
      </c>
      <c r="G42" s="36" t="str">
        <f t="shared" si="7"/>
        <v>Д</v>
      </c>
      <c r="H42" s="6">
        <v>760188</v>
      </c>
      <c r="I42" s="37">
        <v>10</v>
      </c>
      <c r="J42" s="6" t="s">
        <v>686</v>
      </c>
      <c r="K42" s="2" t="s">
        <v>10</v>
      </c>
      <c r="L42" s="38">
        <v>28</v>
      </c>
      <c r="M42" s="55">
        <f>IF(L42="-",0,IF(L42&gt;-20,20*L42/52))</f>
        <v>10.76923076923077</v>
      </c>
      <c r="N42" s="38">
        <v>8.8000000000000007</v>
      </c>
      <c r="O42" s="55">
        <v>35.200000000000003</v>
      </c>
      <c r="P42" s="38">
        <v>26.1</v>
      </c>
      <c r="Q42" s="55">
        <v>33.716475095785441</v>
      </c>
      <c r="R42" s="4">
        <f t="shared" si="9"/>
        <v>79.685705865016217</v>
      </c>
      <c r="S42" s="6">
        <v>100</v>
      </c>
      <c r="T42" s="39">
        <f t="shared" si="10"/>
        <v>0.79685705865016221</v>
      </c>
      <c r="U42" s="40" t="s">
        <v>821</v>
      </c>
    </row>
    <row r="43" spans="1:21" x14ac:dyDescent="0.3">
      <c r="A43" s="6">
        <v>38</v>
      </c>
      <c r="B43" s="13" t="s">
        <v>130</v>
      </c>
      <c r="C43" s="13" t="s">
        <v>52</v>
      </c>
      <c r="D43" s="13" t="s">
        <v>131</v>
      </c>
      <c r="E43" s="36" t="str">
        <f t="shared" si="5"/>
        <v>Ф</v>
      </c>
      <c r="F43" s="36" t="str">
        <f t="shared" si="6"/>
        <v>М</v>
      </c>
      <c r="G43" s="36" t="str">
        <f t="shared" si="7"/>
        <v>Д</v>
      </c>
      <c r="H43" s="2">
        <v>760184</v>
      </c>
      <c r="I43" s="12">
        <v>10</v>
      </c>
      <c r="J43" s="2" t="s">
        <v>144</v>
      </c>
      <c r="K43" s="2" t="s">
        <v>10</v>
      </c>
      <c r="L43" s="7">
        <v>39</v>
      </c>
      <c r="M43" s="55">
        <f>IF(L43="-",0,IF(L43&gt;-20,20*L43/52))</f>
        <v>15</v>
      </c>
      <c r="N43" s="7">
        <v>8.6</v>
      </c>
      <c r="O43" s="55">
        <f>IF(N43="-",0,IF(N43&gt;-40,40*N43/10))</f>
        <v>34.4</v>
      </c>
      <c r="P43" s="7">
        <v>26</v>
      </c>
      <c r="Q43" s="55">
        <v>30</v>
      </c>
      <c r="R43" s="4">
        <f t="shared" si="9"/>
        <v>79.400000000000006</v>
      </c>
      <c r="S43" s="6">
        <v>100</v>
      </c>
      <c r="T43" s="39">
        <f t="shared" si="10"/>
        <v>0.79400000000000004</v>
      </c>
      <c r="U43" s="40" t="s">
        <v>821</v>
      </c>
    </row>
    <row r="44" spans="1:21" x14ac:dyDescent="0.3">
      <c r="A44" s="6">
        <v>39</v>
      </c>
      <c r="B44" s="5" t="s">
        <v>162</v>
      </c>
      <c r="C44" s="20" t="s">
        <v>161</v>
      </c>
      <c r="D44" s="6" t="s">
        <v>160</v>
      </c>
      <c r="E44" s="36" t="str">
        <f t="shared" si="5"/>
        <v>Г</v>
      </c>
      <c r="F44" s="36" t="str">
        <f t="shared" si="6"/>
        <v>А</v>
      </c>
      <c r="G44" s="36" t="str">
        <f t="shared" si="7"/>
        <v>Д</v>
      </c>
      <c r="H44" s="2">
        <v>763282</v>
      </c>
      <c r="I44" s="12">
        <v>11</v>
      </c>
      <c r="J44" s="9" t="s">
        <v>159</v>
      </c>
      <c r="K44" s="2" t="s">
        <v>10</v>
      </c>
      <c r="L44" s="11">
        <v>37</v>
      </c>
      <c r="M44" s="55">
        <v>12.982456140350877</v>
      </c>
      <c r="N44" s="11">
        <v>8.9</v>
      </c>
      <c r="O44" s="55">
        <v>35.6</v>
      </c>
      <c r="P44" s="11">
        <v>27</v>
      </c>
      <c r="Q44" s="55">
        <v>30.37037037037037</v>
      </c>
      <c r="R44" s="4">
        <f t="shared" si="9"/>
        <v>78.952826510721252</v>
      </c>
      <c r="S44" s="6">
        <v>100</v>
      </c>
      <c r="T44" s="39">
        <f t="shared" si="10"/>
        <v>0.78952826510721252</v>
      </c>
      <c r="U44" s="40" t="s">
        <v>821</v>
      </c>
    </row>
    <row r="45" spans="1:21" x14ac:dyDescent="0.3">
      <c r="A45" s="6">
        <v>40</v>
      </c>
      <c r="B45" s="6" t="s">
        <v>663</v>
      </c>
      <c r="C45" s="6" t="s">
        <v>161</v>
      </c>
      <c r="D45" s="6" t="s">
        <v>48</v>
      </c>
      <c r="E45" s="36" t="str">
        <f t="shared" si="5"/>
        <v>М</v>
      </c>
      <c r="F45" s="36" t="str">
        <f t="shared" si="6"/>
        <v>А</v>
      </c>
      <c r="G45" s="36" t="str">
        <f t="shared" si="7"/>
        <v>В</v>
      </c>
      <c r="H45" s="6">
        <v>760188</v>
      </c>
      <c r="I45" s="37">
        <v>9</v>
      </c>
      <c r="J45" s="6" t="s">
        <v>682</v>
      </c>
      <c r="K45" s="2" t="s">
        <v>10</v>
      </c>
      <c r="L45" s="11">
        <v>28</v>
      </c>
      <c r="M45" s="55">
        <f>IF(L45="-",0,IF(L45&gt;-20,20*L45/52))</f>
        <v>10.76923076923077</v>
      </c>
      <c r="N45" s="11">
        <v>8.6</v>
      </c>
      <c r="O45" s="55">
        <v>34.4</v>
      </c>
      <c r="P45" s="11">
        <v>26.2</v>
      </c>
      <c r="Q45" s="55">
        <v>33.587786259541986</v>
      </c>
      <c r="R45" s="4">
        <f t="shared" si="9"/>
        <v>78.757017028772751</v>
      </c>
      <c r="S45" s="6">
        <v>100</v>
      </c>
      <c r="T45" s="39">
        <f t="shared" si="10"/>
        <v>0.78757017028772747</v>
      </c>
      <c r="U45" s="40" t="s">
        <v>821</v>
      </c>
    </row>
    <row r="46" spans="1:21" x14ac:dyDescent="0.3">
      <c r="A46" s="6">
        <v>41</v>
      </c>
      <c r="B46" s="6" t="s">
        <v>167</v>
      </c>
      <c r="C46" s="6" t="s">
        <v>161</v>
      </c>
      <c r="D46" s="6" t="s">
        <v>62</v>
      </c>
      <c r="E46" s="36" t="str">
        <f t="shared" si="5"/>
        <v>А</v>
      </c>
      <c r="F46" s="36" t="str">
        <f t="shared" si="6"/>
        <v>А</v>
      </c>
      <c r="G46" s="36" t="str">
        <f t="shared" si="7"/>
        <v>А</v>
      </c>
      <c r="H46" s="21">
        <v>763282</v>
      </c>
      <c r="I46" s="12">
        <v>10</v>
      </c>
      <c r="J46" s="9" t="s">
        <v>166</v>
      </c>
      <c r="K46" s="2" t="s">
        <v>10</v>
      </c>
      <c r="L46" s="11">
        <v>39</v>
      </c>
      <c r="M46" s="55">
        <v>13.684210526315789</v>
      </c>
      <c r="N46" s="11">
        <v>8.5</v>
      </c>
      <c r="O46" s="55">
        <v>34</v>
      </c>
      <c r="P46" s="11">
        <v>27</v>
      </c>
      <c r="Q46" s="55">
        <v>30.37037037037037</v>
      </c>
      <c r="R46" s="4">
        <f t="shared" si="9"/>
        <v>78.054580896686161</v>
      </c>
      <c r="S46" s="6">
        <v>100</v>
      </c>
      <c r="T46" s="39">
        <f t="shared" si="10"/>
        <v>0.78054580896686165</v>
      </c>
      <c r="U46" s="40" t="s">
        <v>821</v>
      </c>
    </row>
    <row r="47" spans="1:21" x14ac:dyDescent="0.3">
      <c r="A47" s="6">
        <v>42</v>
      </c>
      <c r="B47" s="6" t="s">
        <v>384</v>
      </c>
      <c r="C47" s="6" t="s">
        <v>161</v>
      </c>
      <c r="D47" s="6" t="s">
        <v>23</v>
      </c>
      <c r="E47" s="36" t="str">
        <f t="shared" si="5"/>
        <v>З</v>
      </c>
      <c r="F47" s="36" t="str">
        <f t="shared" si="6"/>
        <v>А</v>
      </c>
      <c r="G47" s="36" t="str">
        <f t="shared" si="7"/>
        <v>А</v>
      </c>
      <c r="H47" s="6">
        <v>764209</v>
      </c>
      <c r="I47" s="24">
        <v>9</v>
      </c>
      <c r="J47" s="6" t="s">
        <v>150</v>
      </c>
      <c r="K47" s="2" t="s">
        <v>10</v>
      </c>
      <c r="L47" s="11">
        <v>38</v>
      </c>
      <c r="M47" s="55">
        <f>IF(L47="-",0,IF(L47&gt;-20,20*L47/52))</f>
        <v>14.615384615384615</v>
      </c>
      <c r="N47" s="22" t="s">
        <v>629</v>
      </c>
      <c r="O47" s="55">
        <v>30</v>
      </c>
      <c r="P47" s="22" t="s">
        <v>643</v>
      </c>
      <c r="Q47" s="55">
        <v>33.093525179856115</v>
      </c>
      <c r="R47" s="4">
        <f t="shared" si="9"/>
        <v>77.708909795240729</v>
      </c>
      <c r="S47" s="6">
        <v>100</v>
      </c>
      <c r="T47" s="39">
        <f t="shared" si="10"/>
        <v>0.77708909795240733</v>
      </c>
      <c r="U47" s="40" t="s">
        <v>821</v>
      </c>
    </row>
    <row r="48" spans="1:21" x14ac:dyDescent="0.3">
      <c r="A48" s="6">
        <v>43</v>
      </c>
      <c r="B48" s="6" t="s">
        <v>290</v>
      </c>
      <c r="C48" s="6" t="s">
        <v>336</v>
      </c>
      <c r="D48" s="6" t="s">
        <v>41</v>
      </c>
      <c r="E48" s="36" t="str">
        <f t="shared" si="5"/>
        <v>П</v>
      </c>
      <c r="F48" s="36" t="str">
        <f t="shared" si="6"/>
        <v>А</v>
      </c>
      <c r="G48" s="36" t="str">
        <f t="shared" si="7"/>
        <v>С</v>
      </c>
      <c r="H48" s="17">
        <v>760186</v>
      </c>
      <c r="I48" s="19">
        <v>10</v>
      </c>
      <c r="J48" s="10" t="s">
        <v>611</v>
      </c>
      <c r="K48" s="2" t="s">
        <v>10</v>
      </c>
      <c r="L48" s="11">
        <v>29.5</v>
      </c>
      <c r="M48" s="55">
        <v>10.350877192982455</v>
      </c>
      <c r="N48" s="11">
        <v>6.8</v>
      </c>
      <c r="O48" s="55">
        <v>27.2</v>
      </c>
      <c r="P48" s="11">
        <v>19.8</v>
      </c>
      <c r="Q48" s="55">
        <v>39.393939393939391</v>
      </c>
      <c r="R48" s="4">
        <f t="shared" si="9"/>
        <v>76.944816586921846</v>
      </c>
      <c r="S48" s="6">
        <v>100</v>
      </c>
      <c r="T48" s="39">
        <f t="shared" si="10"/>
        <v>0.76944816586921849</v>
      </c>
      <c r="U48" s="40" t="s">
        <v>821</v>
      </c>
    </row>
    <row r="49" spans="1:21" x14ac:dyDescent="0.3">
      <c r="A49" s="6">
        <v>44</v>
      </c>
      <c r="B49" s="20" t="s">
        <v>174</v>
      </c>
      <c r="C49" s="20" t="s">
        <v>173</v>
      </c>
      <c r="D49" s="20" t="s">
        <v>41</v>
      </c>
      <c r="E49" s="36" t="str">
        <f t="shared" si="5"/>
        <v>К</v>
      </c>
      <c r="F49" s="36" t="str">
        <f t="shared" si="6"/>
        <v>Д</v>
      </c>
      <c r="G49" s="36" t="str">
        <f t="shared" si="7"/>
        <v>С</v>
      </c>
      <c r="H49" s="6">
        <v>763282</v>
      </c>
      <c r="I49" s="12">
        <v>9</v>
      </c>
      <c r="J49" s="2" t="s">
        <v>172</v>
      </c>
      <c r="K49" s="2" t="s">
        <v>10</v>
      </c>
      <c r="L49" s="11">
        <v>32</v>
      </c>
      <c r="M49" s="55">
        <v>11.228070175438596</v>
      </c>
      <c r="N49" s="11">
        <v>8.5</v>
      </c>
      <c r="O49" s="55">
        <v>34</v>
      </c>
      <c r="P49" s="11">
        <v>26</v>
      </c>
      <c r="Q49" s="55">
        <v>31.53846153846154</v>
      </c>
      <c r="R49" s="4">
        <f t="shared" si="9"/>
        <v>76.766531713900136</v>
      </c>
      <c r="S49" s="6">
        <v>100</v>
      </c>
      <c r="T49" s="39">
        <f t="shared" si="10"/>
        <v>0.76766531713900132</v>
      </c>
      <c r="U49" s="40" t="s">
        <v>821</v>
      </c>
    </row>
    <row r="50" spans="1:21" x14ac:dyDescent="0.3">
      <c r="A50" s="6">
        <v>45</v>
      </c>
      <c r="B50" s="6" t="s">
        <v>665</v>
      </c>
      <c r="C50" s="6" t="s">
        <v>426</v>
      </c>
      <c r="D50" s="6" t="s">
        <v>666</v>
      </c>
      <c r="E50" s="36" t="str">
        <f t="shared" si="5"/>
        <v>Н</v>
      </c>
      <c r="F50" s="36" t="str">
        <f t="shared" si="6"/>
        <v>Д</v>
      </c>
      <c r="G50" s="36" t="str">
        <f t="shared" si="7"/>
        <v>А</v>
      </c>
      <c r="H50" s="6">
        <v>760188</v>
      </c>
      <c r="I50" s="37">
        <v>9</v>
      </c>
      <c r="J50" s="6" t="s">
        <v>684</v>
      </c>
      <c r="K50" s="2" t="s">
        <v>10</v>
      </c>
      <c r="L50" s="11">
        <v>9</v>
      </c>
      <c r="M50" s="55">
        <f>IF(L50="-",0,IF(L50&gt;-20,20*L50/52))</f>
        <v>3.4615384615384617</v>
      </c>
      <c r="N50" s="11">
        <v>9</v>
      </c>
      <c r="O50" s="55">
        <v>36</v>
      </c>
      <c r="P50" s="11">
        <v>23.8</v>
      </c>
      <c r="Q50" s="55">
        <v>36.974789915966383</v>
      </c>
      <c r="R50" s="4">
        <f t="shared" si="9"/>
        <v>76.43632837750485</v>
      </c>
      <c r="S50" s="6">
        <v>100</v>
      </c>
      <c r="T50" s="39">
        <f t="shared" si="10"/>
        <v>0.76436328377504847</v>
      </c>
      <c r="U50" s="40" t="s">
        <v>821</v>
      </c>
    </row>
    <row r="51" spans="1:21" x14ac:dyDescent="0.3">
      <c r="A51" s="6">
        <v>46</v>
      </c>
      <c r="B51" s="6" t="s">
        <v>329</v>
      </c>
      <c r="C51" s="6" t="s">
        <v>45</v>
      </c>
      <c r="D51" s="6" t="s">
        <v>48</v>
      </c>
      <c r="E51" s="36" t="str">
        <f t="shared" si="5"/>
        <v>З</v>
      </c>
      <c r="F51" s="36" t="str">
        <f t="shared" si="6"/>
        <v>Д</v>
      </c>
      <c r="G51" s="36" t="str">
        <f t="shared" si="7"/>
        <v>В</v>
      </c>
      <c r="H51" s="17">
        <v>760186</v>
      </c>
      <c r="I51" s="18">
        <v>9</v>
      </c>
      <c r="J51" s="10" t="s">
        <v>606</v>
      </c>
      <c r="K51" s="2" t="s">
        <v>10</v>
      </c>
      <c r="L51" s="11">
        <v>27.5</v>
      </c>
      <c r="M51" s="55">
        <v>10.576923076923077</v>
      </c>
      <c r="N51" s="11">
        <v>8.6</v>
      </c>
      <c r="O51" s="55">
        <v>34.4</v>
      </c>
      <c r="P51" s="11">
        <v>24.9</v>
      </c>
      <c r="Q51" s="55">
        <v>31.325301204819279</v>
      </c>
      <c r="R51" s="4">
        <f t="shared" si="9"/>
        <v>76.302224281742355</v>
      </c>
      <c r="S51" s="6">
        <v>100</v>
      </c>
      <c r="T51" s="39">
        <f t="shared" si="10"/>
        <v>0.76302224281742359</v>
      </c>
      <c r="U51" s="40" t="s">
        <v>821</v>
      </c>
    </row>
    <row r="52" spans="1:21" x14ac:dyDescent="0.3">
      <c r="A52" s="6">
        <v>47</v>
      </c>
      <c r="B52" s="6" t="s">
        <v>332</v>
      </c>
      <c r="C52" s="6" t="s">
        <v>333</v>
      </c>
      <c r="D52" s="6" t="s">
        <v>62</v>
      </c>
      <c r="E52" s="36" t="str">
        <f t="shared" si="5"/>
        <v>Д</v>
      </c>
      <c r="F52" s="36" t="str">
        <f t="shared" si="6"/>
        <v>И</v>
      </c>
      <c r="G52" s="36" t="str">
        <f t="shared" si="7"/>
        <v>А</v>
      </c>
      <c r="H52" s="17">
        <v>760186</v>
      </c>
      <c r="I52" s="19">
        <v>9</v>
      </c>
      <c r="J52" s="10" t="s">
        <v>608</v>
      </c>
      <c r="K52" s="2" t="s">
        <v>10</v>
      </c>
      <c r="L52" s="11">
        <v>31.25</v>
      </c>
      <c r="M52" s="55">
        <v>10.964912280701755</v>
      </c>
      <c r="N52" s="11">
        <v>7.8</v>
      </c>
      <c r="O52" s="55">
        <v>31.2</v>
      </c>
      <c r="P52" s="11">
        <v>23.4</v>
      </c>
      <c r="Q52" s="55">
        <v>33.333333333333336</v>
      </c>
      <c r="R52" s="4">
        <f t="shared" si="9"/>
        <v>75.498245614035085</v>
      </c>
      <c r="S52" s="6">
        <v>100</v>
      </c>
      <c r="T52" s="39">
        <f t="shared" si="10"/>
        <v>0.75498245614035087</v>
      </c>
      <c r="U52" s="40" t="s">
        <v>821</v>
      </c>
    </row>
    <row r="53" spans="1:21" x14ac:dyDescent="0.3">
      <c r="A53" s="6">
        <v>48</v>
      </c>
      <c r="B53" s="6" t="s">
        <v>670</v>
      </c>
      <c r="C53" s="6" t="s">
        <v>222</v>
      </c>
      <c r="D53" s="6" t="s">
        <v>41</v>
      </c>
      <c r="E53" s="36" t="str">
        <f t="shared" si="5"/>
        <v>Е</v>
      </c>
      <c r="F53" s="36" t="str">
        <f t="shared" si="6"/>
        <v>И</v>
      </c>
      <c r="G53" s="36" t="str">
        <f t="shared" si="7"/>
        <v>С</v>
      </c>
      <c r="H53" s="6">
        <v>760188</v>
      </c>
      <c r="I53" s="37">
        <v>11</v>
      </c>
      <c r="J53" s="6" t="s">
        <v>689</v>
      </c>
      <c r="K53" s="2" t="s">
        <v>10</v>
      </c>
      <c r="L53" s="38">
        <v>30</v>
      </c>
      <c r="M53" s="55">
        <f>IF(L53="-",0,IF(L53&gt;-20,20*L53/52))</f>
        <v>11.538461538461538</v>
      </c>
      <c r="N53" s="38">
        <v>8.8000000000000007</v>
      </c>
      <c r="O53" s="55">
        <v>35.200000000000003</v>
      </c>
      <c r="P53" s="38">
        <v>30.8</v>
      </c>
      <c r="Q53" s="55">
        <v>28.571428571428569</v>
      </c>
      <c r="R53" s="4">
        <f t="shared" si="9"/>
        <v>75.309890109890119</v>
      </c>
      <c r="S53" s="6">
        <v>100</v>
      </c>
      <c r="T53" s="39">
        <f t="shared" si="10"/>
        <v>0.75309890109890121</v>
      </c>
      <c r="U53" s="40" t="s">
        <v>821</v>
      </c>
    </row>
    <row r="54" spans="1:21" x14ac:dyDescent="0.3">
      <c r="A54" s="6">
        <v>49</v>
      </c>
      <c r="B54" s="13" t="s">
        <v>137</v>
      </c>
      <c r="C54" s="13" t="s">
        <v>34</v>
      </c>
      <c r="D54" s="13" t="s">
        <v>44</v>
      </c>
      <c r="E54" s="36" t="str">
        <f t="shared" si="5"/>
        <v>А</v>
      </c>
      <c r="F54" s="36" t="str">
        <f t="shared" si="6"/>
        <v>И</v>
      </c>
      <c r="G54" s="36" t="str">
        <f t="shared" si="7"/>
        <v>А</v>
      </c>
      <c r="H54" s="2">
        <v>760184</v>
      </c>
      <c r="I54" s="12">
        <v>11</v>
      </c>
      <c r="J54" s="2" t="s">
        <v>149</v>
      </c>
      <c r="K54" s="2" t="s">
        <v>10</v>
      </c>
      <c r="L54" s="7">
        <v>32</v>
      </c>
      <c r="M54" s="55">
        <f>IF(L54="-",0,IF(L54&gt;-20,20*L54/52))</f>
        <v>12.307692307692308</v>
      </c>
      <c r="N54" s="7">
        <v>8</v>
      </c>
      <c r="O54" s="55">
        <f>IF(N54="-",0,IF(N54&gt;-40,40*N54/10))</f>
        <v>32</v>
      </c>
      <c r="P54" s="7">
        <v>27</v>
      </c>
      <c r="Q54" s="55">
        <v>28.888888888888889</v>
      </c>
      <c r="R54" s="4">
        <f t="shared" si="9"/>
        <v>73.196581196581192</v>
      </c>
      <c r="S54" s="6">
        <v>100</v>
      </c>
      <c r="T54" s="39">
        <f t="shared" si="10"/>
        <v>0.7319658119658119</v>
      </c>
      <c r="U54" s="40" t="s">
        <v>821</v>
      </c>
    </row>
    <row r="55" spans="1:21" x14ac:dyDescent="0.3">
      <c r="A55" s="6">
        <v>50</v>
      </c>
      <c r="B55" s="6" t="s">
        <v>177</v>
      </c>
      <c r="C55" s="6" t="s">
        <v>176</v>
      </c>
      <c r="D55" s="6" t="s">
        <v>35</v>
      </c>
      <c r="E55" s="36" t="str">
        <f t="shared" si="5"/>
        <v>Г</v>
      </c>
      <c r="F55" s="36" t="str">
        <f t="shared" si="6"/>
        <v>К</v>
      </c>
      <c r="G55" s="36" t="str">
        <f t="shared" si="7"/>
        <v>Е</v>
      </c>
      <c r="H55" s="2">
        <v>763282</v>
      </c>
      <c r="I55" s="12">
        <v>9</v>
      </c>
      <c r="J55" s="16" t="s">
        <v>175</v>
      </c>
      <c r="K55" s="2" t="s">
        <v>10</v>
      </c>
      <c r="L55" s="11">
        <v>25</v>
      </c>
      <c r="M55" s="55">
        <v>8.7719298245614041</v>
      </c>
      <c r="N55" s="11">
        <v>8</v>
      </c>
      <c r="O55" s="55">
        <v>32</v>
      </c>
      <c r="P55" s="11">
        <v>25.6</v>
      </c>
      <c r="Q55" s="55">
        <v>32.03125</v>
      </c>
      <c r="R55" s="4">
        <f t="shared" si="9"/>
        <v>72.803179824561397</v>
      </c>
      <c r="S55" s="6">
        <v>100</v>
      </c>
      <c r="T55" s="39">
        <f t="shared" si="10"/>
        <v>0.72803179824561393</v>
      </c>
      <c r="U55" s="40" t="s">
        <v>821</v>
      </c>
    </row>
    <row r="56" spans="1:21" x14ac:dyDescent="0.3">
      <c r="A56" s="6">
        <v>51</v>
      </c>
      <c r="B56" s="20" t="s">
        <v>158</v>
      </c>
      <c r="C56" s="20" t="s">
        <v>68</v>
      </c>
      <c r="D56" s="20" t="s">
        <v>51</v>
      </c>
      <c r="E56" s="36" t="str">
        <f t="shared" si="5"/>
        <v>Р</v>
      </c>
      <c r="F56" s="36" t="str">
        <f t="shared" si="6"/>
        <v>А</v>
      </c>
      <c r="G56" s="36" t="str">
        <f t="shared" si="7"/>
        <v>М</v>
      </c>
      <c r="H56" s="2">
        <v>763282</v>
      </c>
      <c r="I56" s="12">
        <v>11</v>
      </c>
      <c r="J56" s="6" t="s">
        <v>157</v>
      </c>
      <c r="K56" s="2" t="s">
        <v>10</v>
      </c>
      <c r="L56" s="11">
        <v>32</v>
      </c>
      <c r="M56" s="55">
        <v>11.228070175438596</v>
      </c>
      <c r="N56" s="11">
        <v>8</v>
      </c>
      <c r="O56" s="55">
        <v>32</v>
      </c>
      <c r="P56" s="11">
        <v>28</v>
      </c>
      <c r="Q56" s="55">
        <v>29.285714285714285</v>
      </c>
      <c r="R56" s="4">
        <f t="shared" si="9"/>
        <v>72.513784461152881</v>
      </c>
      <c r="S56" s="6">
        <v>100</v>
      </c>
      <c r="T56" s="39">
        <f t="shared" si="10"/>
        <v>0.72513784461152886</v>
      </c>
      <c r="U56" s="40" t="s">
        <v>821</v>
      </c>
    </row>
    <row r="57" spans="1:21" x14ac:dyDescent="0.3">
      <c r="A57" s="6">
        <v>52</v>
      </c>
      <c r="B57" s="6" t="s">
        <v>468</v>
      </c>
      <c r="C57" s="6" t="s">
        <v>164</v>
      </c>
      <c r="D57" s="6" t="s">
        <v>44</v>
      </c>
      <c r="E57" s="36" t="str">
        <f t="shared" si="5"/>
        <v>С</v>
      </c>
      <c r="F57" s="36" t="str">
        <f t="shared" si="6"/>
        <v>Н</v>
      </c>
      <c r="G57" s="36" t="str">
        <f t="shared" si="7"/>
        <v>А</v>
      </c>
      <c r="H57" s="6">
        <v>766071</v>
      </c>
      <c r="I57" s="24">
        <v>9</v>
      </c>
      <c r="J57" s="6" t="s">
        <v>469</v>
      </c>
      <c r="K57" s="2" t="s">
        <v>10</v>
      </c>
      <c r="L57" s="11">
        <v>23</v>
      </c>
      <c r="M57" s="55">
        <v>8.0701754385964914</v>
      </c>
      <c r="N57" s="11">
        <v>6</v>
      </c>
      <c r="O57" s="55">
        <v>24</v>
      </c>
      <c r="P57" s="11">
        <v>34.659999999999997</v>
      </c>
      <c r="Q57" s="55">
        <v>40</v>
      </c>
      <c r="R57" s="4">
        <f t="shared" si="9"/>
        <v>72.070175438596493</v>
      </c>
      <c r="S57" s="6">
        <v>100</v>
      </c>
      <c r="T57" s="39">
        <f t="shared" si="10"/>
        <v>0.72070175438596495</v>
      </c>
      <c r="U57" s="40" t="s">
        <v>821</v>
      </c>
    </row>
    <row r="58" spans="1:21" x14ac:dyDescent="0.3">
      <c r="A58" s="6">
        <v>53</v>
      </c>
      <c r="B58" s="6" t="s">
        <v>568</v>
      </c>
      <c r="C58" s="6" t="s">
        <v>84</v>
      </c>
      <c r="D58" s="6" t="s">
        <v>41</v>
      </c>
      <c r="E58" s="36" t="str">
        <f t="shared" si="5"/>
        <v>М</v>
      </c>
      <c r="F58" s="36" t="str">
        <f t="shared" si="6"/>
        <v>М</v>
      </c>
      <c r="G58" s="36" t="str">
        <f t="shared" si="7"/>
        <v>С</v>
      </c>
      <c r="H58" s="6">
        <v>760243</v>
      </c>
      <c r="I58" s="24">
        <v>9</v>
      </c>
      <c r="J58" s="6" t="s">
        <v>175</v>
      </c>
      <c r="K58" s="2" t="s">
        <v>10</v>
      </c>
      <c r="L58" s="11">
        <v>19</v>
      </c>
      <c r="M58" s="55">
        <f>IF(L58="-",0,IF(L58&gt;-20,20*L58/52))</f>
        <v>7.3076923076923075</v>
      </c>
      <c r="N58" s="11"/>
      <c r="O58" s="55">
        <v>28</v>
      </c>
      <c r="P58" s="11">
        <v>24.45</v>
      </c>
      <c r="Q58" s="55">
        <v>36.400817995910025</v>
      </c>
      <c r="R58" s="4">
        <f t="shared" si="9"/>
        <v>71.708510303602338</v>
      </c>
      <c r="S58" s="6">
        <v>100</v>
      </c>
      <c r="T58" s="39">
        <f t="shared" si="10"/>
        <v>0.71708510303602335</v>
      </c>
      <c r="U58" s="40" t="s">
        <v>821</v>
      </c>
    </row>
    <row r="59" spans="1:21" x14ac:dyDescent="0.3">
      <c r="A59" s="6">
        <v>54</v>
      </c>
      <c r="B59" s="6" t="s">
        <v>479</v>
      </c>
      <c r="C59" s="6" t="s">
        <v>336</v>
      </c>
      <c r="D59" s="6" t="s">
        <v>41</v>
      </c>
      <c r="E59" s="36" t="str">
        <f t="shared" si="5"/>
        <v>Б</v>
      </c>
      <c r="F59" s="36" t="str">
        <f t="shared" si="6"/>
        <v>А</v>
      </c>
      <c r="G59" s="36" t="str">
        <f t="shared" si="7"/>
        <v>С</v>
      </c>
      <c r="H59" s="6">
        <v>760244</v>
      </c>
      <c r="I59" s="24">
        <v>10</v>
      </c>
      <c r="J59" s="6" t="s">
        <v>480</v>
      </c>
      <c r="K59" s="2" t="s">
        <v>10</v>
      </c>
      <c r="L59" s="11">
        <v>36</v>
      </c>
      <c r="M59" s="55">
        <v>12.631578947368421</v>
      </c>
      <c r="N59" s="11">
        <v>8.5</v>
      </c>
      <c r="O59" s="55">
        <v>34</v>
      </c>
      <c r="P59" s="11">
        <v>24</v>
      </c>
      <c r="Q59" s="55">
        <v>25</v>
      </c>
      <c r="R59" s="4">
        <f t="shared" si="9"/>
        <v>71.631578947368425</v>
      </c>
      <c r="S59" s="6">
        <v>100</v>
      </c>
      <c r="T59" s="39">
        <f t="shared" si="10"/>
        <v>0.71631578947368424</v>
      </c>
      <c r="U59" s="40" t="s">
        <v>821</v>
      </c>
    </row>
    <row r="60" spans="1:21" x14ac:dyDescent="0.3">
      <c r="A60" s="6">
        <v>55</v>
      </c>
      <c r="B60" s="6" t="s">
        <v>482</v>
      </c>
      <c r="C60" s="6" t="s">
        <v>52</v>
      </c>
      <c r="D60" s="6" t="s">
        <v>131</v>
      </c>
      <c r="E60" s="36" t="str">
        <f t="shared" si="5"/>
        <v>О</v>
      </c>
      <c r="F60" s="36" t="str">
        <f t="shared" si="6"/>
        <v>М</v>
      </c>
      <c r="G60" s="36" t="str">
        <f t="shared" si="7"/>
        <v>Д</v>
      </c>
      <c r="H60" s="6">
        <v>760244</v>
      </c>
      <c r="I60" s="24">
        <v>11</v>
      </c>
      <c r="J60" s="6" t="s">
        <v>483</v>
      </c>
      <c r="K60" s="2" t="s">
        <v>10</v>
      </c>
      <c r="L60" s="11">
        <v>34.6</v>
      </c>
      <c r="M60" s="55">
        <v>12.140350877192983</v>
      </c>
      <c r="N60" s="11">
        <v>6</v>
      </c>
      <c r="O60" s="55">
        <v>24</v>
      </c>
      <c r="P60" s="11">
        <v>17</v>
      </c>
      <c r="Q60" s="55">
        <v>35.294117647058826</v>
      </c>
      <c r="R60" s="4">
        <f t="shared" si="9"/>
        <v>71.434468524251812</v>
      </c>
      <c r="S60" s="6">
        <v>100</v>
      </c>
      <c r="T60" s="39">
        <f t="shared" si="10"/>
        <v>0.71434468524251815</v>
      </c>
      <c r="U60" s="40" t="s">
        <v>821</v>
      </c>
    </row>
    <row r="61" spans="1:21" x14ac:dyDescent="0.3">
      <c r="A61" s="6">
        <v>56</v>
      </c>
      <c r="B61" s="6" t="s">
        <v>330</v>
      </c>
      <c r="C61" s="6" t="s">
        <v>331</v>
      </c>
      <c r="D61" s="6" t="s">
        <v>44</v>
      </c>
      <c r="E61" s="36" t="str">
        <f t="shared" si="5"/>
        <v>Л</v>
      </c>
      <c r="F61" s="36" t="str">
        <f t="shared" si="6"/>
        <v>А</v>
      </c>
      <c r="G61" s="36" t="str">
        <f t="shared" si="7"/>
        <v>А</v>
      </c>
      <c r="H61" s="17">
        <v>760186</v>
      </c>
      <c r="I61" s="18">
        <v>9</v>
      </c>
      <c r="J61" s="10" t="s">
        <v>607</v>
      </c>
      <c r="K61" s="2" t="s">
        <v>10</v>
      </c>
      <c r="L61" s="11">
        <v>19.25</v>
      </c>
      <c r="M61" s="55">
        <v>7.4038461538461542</v>
      </c>
      <c r="N61" s="11">
        <v>8</v>
      </c>
      <c r="O61" s="55">
        <v>32</v>
      </c>
      <c r="P61" s="11">
        <v>24.4</v>
      </c>
      <c r="Q61" s="55">
        <v>31.967213114754099</v>
      </c>
      <c r="R61" s="4">
        <f t="shared" si="9"/>
        <v>71.371059268600249</v>
      </c>
      <c r="S61" s="6">
        <v>100</v>
      </c>
      <c r="T61" s="39">
        <f t="shared" si="10"/>
        <v>0.71371059268600245</v>
      </c>
      <c r="U61" s="40" t="s">
        <v>821</v>
      </c>
    </row>
    <row r="62" spans="1:21" x14ac:dyDescent="0.3">
      <c r="A62" s="6">
        <v>57</v>
      </c>
      <c r="B62" s="20" t="s">
        <v>169</v>
      </c>
      <c r="C62" s="20" t="s">
        <v>134</v>
      </c>
      <c r="D62" s="20" t="s">
        <v>85</v>
      </c>
      <c r="E62" s="36" t="str">
        <f t="shared" si="5"/>
        <v>М</v>
      </c>
      <c r="F62" s="36" t="str">
        <f t="shared" si="6"/>
        <v>Н</v>
      </c>
      <c r="G62" s="36" t="str">
        <f t="shared" si="7"/>
        <v>В</v>
      </c>
      <c r="H62" s="21">
        <v>763282</v>
      </c>
      <c r="I62" s="12">
        <v>9</v>
      </c>
      <c r="J62" s="21" t="s">
        <v>168</v>
      </c>
      <c r="K62" s="2" t="s">
        <v>10</v>
      </c>
      <c r="L62" s="11">
        <v>47</v>
      </c>
      <c r="M62" s="55">
        <v>16.491228070175438</v>
      </c>
      <c r="N62" s="11">
        <v>7.5</v>
      </c>
      <c r="O62" s="55">
        <v>30</v>
      </c>
      <c r="P62" s="11">
        <v>33</v>
      </c>
      <c r="Q62" s="55">
        <v>24.848484848484848</v>
      </c>
      <c r="R62" s="4">
        <f t="shared" si="9"/>
        <v>71.339712918660283</v>
      </c>
      <c r="S62" s="6">
        <v>100</v>
      </c>
      <c r="T62" s="39">
        <f t="shared" si="10"/>
        <v>0.71339712918660281</v>
      </c>
      <c r="U62" s="40" t="s">
        <v>821</v>
      </c>
    </row>
    <row r="63" spans="1:21" x14ac:dyDescent="0.3">
      <c r="A63" s="6">
        <v>58</v>
      </c>
      <c r="B63" s="6" t="s">
        <v>565</v>
      </c>
      <c r="C63" s="6" t="s">
        <v>566</v>
      </c>
      <c r="D63" s="6" t="s">
        <v>95</v>
      </c>
      <c r="E63" s="36" t="str">
        <f t="shared" si="5"/>
        <v>Р</v>
      </c>
      <c r="F63" s="36" t="str">
        <f t="shared" si="6"/>
        <v>С</v>
      </c>
      <c r="G63" s="36" t="str">
        <f t="shared" si="7"/>
        <v>Р</v>
      </c>
      <c r="H63" s="6">
        <v>760243</v>
      </c>
      <c r="I63" s="24">
        <v>9</v>
      </c>
      <c r="J63" s="6" t="s">
        <v>179</v>
      </c>
      <c r="K63" s="2" t="s">
        <v>10</v>
      </c>
      <c r="L63" s="11">
        <v>23</v>
      </c>
      <c r="M63" s="55">
        <f>IF(L63="-",0,IF(L63&gt;-20,20*L63/52))</f>
        <v>8.8461538461538467</v>
      </c>
      <c r="N63" s="11"/>
      <c r="O63" s="55">
        <v>28</v>
      </c>
      <c r="P63" s="11">
        <v>26.4</v>
      </c>
      <c r="Q63" s="55">
        <v>33.712121212121211</v>
      </c>
      <c r="R63" s="4">
        <f t="shared" si="9"/>
        <v>70.558275058275058</v>
      </c>
      <c r="S63" s="6">
        <v>100</v>
      </c>
      <c r="T63" s="39">
        <f t="shared" si="10"/>
        <v>0.70558275058275055</v>
      </c>
      <c r="U63" s="40" t="s">
        <v>821</v>
      </c>
    </row>
    <row r="64" spans="1:21" x14ac:dyDescent="0.3">
      <c r="A64" s="6">
        <v>59</v>
      </c>
      <c r="B64" s="6" t="s">
        <v>477</v>
      </c>
      <c r="C64" s="6" t="s">
        <v>331</v>
      </c>
      <c r="D64" s="6" t="s">
        <v>91</v>
      </c>
      <c r="E64" s="36" t="str">
        <f t="shared" si="5"/>
        <v>Д</v>
      </c>
      <c r="F64" s="36" t="str">
        <f t="shared" si="6"/>
        <v>А</v>
      </c>
      <c r="G64" s="36" t="str">
        <f t="shared" si="7"/>
        <v>И</v>
      </c>
      <c r="H64" s="6">
        <v>760244</v>
      </c>
      <c r="I64" s="24">
        <v>10</v>
      </c>
      <c r="J64" s="6" t="s">
        <v>478</v>
      </c>
      <c r="K64" s="2" t="s">
        <v>10</v>
      </c>
      <c r="L64" s="11">
        <v>26</v>
      </c>
      <c r="M64" s="55">
        <v>9.1228070175438596</v>
      </c>
      <c r="N64" s="11">
        <v>6.5</v>
      </c>
      <c r="O64" s="55">
        <v>26</v>
      </c>
      <c r="P64" s="11">
        <v>17</v>
      </c>
      <c r="Q64" s="55">
        <v>35.294117647058826</v>
      </c>
      <c r="R64" s="4">
        <f t="shared" si="9"/>
        <v>70.416924664602689</v>
      </c>
      <c r="S64" s="6">
        <v>100</v>
      </c>
      <c r="T64" s="39">
        <f t="shared" si="10"/>
        <v>0.70416924664602687</v>
      </c>
      <c r="U64" s="40" t="s">
        <v>821</v>
      </c>
    </row>
    <row r="65" spans="1:21" x14ac:dyDescent="0.3">
      <c r="A65" s="6">
        <v>60</v>
      </c>
      <c r="B65" s="6" t="s">
        <v>411</v>
      </c>
      <c r="C65" s="6" t="s">
        <v>286</v>
      </c>
      <c r="D65" s="6" t="s">
        <v>95</v>
      </c>
      <c r="E65" s="36" t="str">
        <f t="shared" si="5"/>
        <v>Я</v>
      </c>
      <c r="F65" s="36" t="str">
        <f t="shared" si="6"/>
        <v>В</v>
      </c>
      <c r="G65" s="36" t="str">
        <f t="shared" si="7"/>
        <v>Р</v>
      </c>
      <c r="H65" s="6">
        <v>763127</v>
      </c>
      <c r="I65" s="24">
        <v>9</v>
      </c>
      <c r="J65" s="6" t="s">
        <v>412</v>
      </c>
      <c r="K65" s="2" t="s">
        <v>10</v>
      </c>
      <c r="L65" s="11">
        <v>24</v>
      </c>
      <c r="M65" s="55">
        <v>9.2307692307692299</v>
      </c>
      <c r="N65" s="11">
        <v>5</v>
      </c>
      <c r="O65" s="55">
        <v>20</v>
      </c>
      <c r="P65" s="11">
        <v>36.159999999999997</v>
      </c>
      <c r="Q65" s="55">
        <v>40</v>
      </c>
      <c r="R65" s="4">
        <f t="shared" si="9"/>
        <v>69.230769230769226</v>
      </c>
      <c r="S65" s="6">
        <v>100</v>
      </c>
      <c r="T65" s="39">
        <f t="shared" si="10"/>
        <v>0.69230769230769229</v>
      </c>
      <c r="U65" s="40" t="s">
        <v>821</v>
      </c>
    </row>
    <row r="66" spans="1:21" x14ac:dyDescent="0.3">
      <c r="A66" s="6">
        <v>61</v>
      </c>
      <c r="B66" s="6" t="s">
        <v>567</v>
      </c>
      <c r="C66" s="6" t="s">
        <v>286</v>
      </c>
      <c r="D66" s="6" t="s">
        <v>88</v>
      </c>
      <c r="E66" s="36" t="str">
        <f t="shared" si="5"/>
        <v>З</v>
      </c>
      <c r="F66" s="36" t="str">
        <f t="shared" si="6"/>
        <v>В</v>
      </c>
      <c r="G66" s="36" t="str">
        <f t="shared" si="7"/>
        <v>Ю</v>
      </c>
      <c r="H66" s="6">
        <v>760243</v>
      </c>
      <c r="I66" s="24">
        <v>9</v>
      </c>
      <c r="J66" s="6" t="s">
        <v>182</v>
      </c>
      <c r="K66" s="2" t="s">
        <v>10</v>
      </c>
      <c r="L66" s="11">
        <v>9</v>
      </c>
      <c r="M66" s="55">
        <f>IF(L66="-",0,IF(L66&gt;-20,20*L66/52))</f>
        <v>3.4615384615384617</v>
      </c>
      <c r="N66" s="11"/>
      <c r="O66" s="55">
        <v>30</v>
      </c>
      <c r="P66" s="11">
        <v>25.5</v>
      </c>
      <c r="Q66" s="55">
        <v>34.901960784313722</v>
      </c>
      <c r="R66" s="4">
        <f t="shared" si="9"/>
        <v>68.363499245852182</v>
      </c>
      <c r="S66" s="6">
        <v>100</v>
      </c>
      <c r="T66" s="39">
        <f t="shared" si="10"/>
        <v>0.68363499245852177</v>
      </c>
      <c r="U66" s="40" t="s">
        <v>821</v>
      </c>
    </row>
    <row r="67" spans="1:21" x14ac:dyDescent="0.3">
      <c r="A67" s="6">
        <v>62</v>
      </c>
      <c r="B67" s="6" t="s">
        <v>334</v>
      </c>
      <c r="C67" s="6" t="s">
        <v>331</v>
      </c>
      <c r="D67" s="6" t="s">
        <v>35</v>
      </c>
      <c r="E67" s="36" t="str">
        <f t="shared" si="5"/>
        <v>П</v>
      </c>
      <c r="F67" s="36" t="str">
        <f t="shared" si="6"/>
        <v>А</v>
      </c>
      <c r="G67" s="36" t="str">
        <f t="shared" si="7"/>
        <v>Е</v>
      </c>
      <c r="H67" s="17">
        <v>760186</v>
      </c>
      <c r="I67" s="19">
        <v>9</v>
      </c>
      <c r="J67" s="10" t="s">
        <v>609</v>
      </c>
      <c r="K67" s="2" t="s">
        <v>10</v>
      </c>
      <c r="L67" s="11">
        <v>30</v>
      </c>
      <c r="M67" s="55">
        <v>10.526315789473685</v>
      </c>
      <c r="N67" s="11">
        <v>7.4</v>
      </c>
      <c r="O67" s="55">
        <v>29.6</v>
      </c>
      <c r="P67" s="11">
        <v>27.8</v>
      </c>
      <c r="Q67" s="55">
        <v>28.057553956834532</v>
      </c>
      <c r="R67" s="4">
        <f t="shared" si="9"/>
        <v>68.183869746308218</v>
      </c>
      <c r="S67" s="6">
        <v>100</v>
      </c>
      <c r="T67" s="39">
        <f t="shared" si="10"/>
        <v>0.68183869746308223</v>
      </c>
      <c r="U67" s="40" t="s">
        <v>821</v>
      </c>
    </row>
    <row r="68" spans="1:21" x14ac:dyDescent="0.3">
      <c r="A68" s="6">
        <v>63</v>
      </c>
      <c r="B68" s="15" t="s">
        <v>67</v>
      </c>
      <c r="C68" s="6" t="s">
        <v>68</v>
      </c>
      <c r="D68" s="6" t="s">
        <v>136</v>
      </c>
      <c r="E68" s="36" t="str">
        <f t="shared" si="5"/>
        <v>К</v>
      </c>
      <c r="F68" s="36" t="str">
        <f t="shared" si="6"/>
        <v>А</v>
      </c>
      <c r="G68" s="36" t="str">
        <f t="shared" si="7"/>
        <v>Д</v>
      </c>
      <c r="H68" s="2">
        <v>760184</v>
      </c>
      <c r="I68" s="12">
        <v>11</v>
      </c>
      <c r="J68" s="2" t="s">
        <v>146</v>
      </c>
      <c r="K68" s="2" t="s">
        <v>10</v>
      </c>
      <c r="L68" s="7">
        <v>44.5</v>
      </c>
      <c r="M68" s="55">
        <f>IF(L68="-",0,IF(L68&gt;-20,20*L68/52))</f>
        <v>17.115384615384617</v>
      </c>
      <c r="N68" s="7">
        <v>7</v>
      </c>
      <c r="O68" s="55">
        <f>IF(N68="-",0,IF(N68&gt;-40,40*N68/10))</f>
        <v>28</v>
      </c>
      <c r="P68" s="7">
        <v>34</v>
      </c>
      <c r="Q68" s="55">
        <v>22.941176470588236</v>
      </c>
      <c r="R68" s="4">
        <f t="shared" si="9"/>
        <v>68.056561085972845</v>
      </c>
      <c r="S68" s="6">
        <v>100</v>
      </c>
      <c r="T68" s="39">
        <f t="shared" si="10"/>
        <v>0.68056561085972844</v>
      </c>
      <c r="U68" s="40" t="s">
        <v>821</v>
      </c>
    </row>
    <row r="69" spans="1:21" x14ac:dyDescent="0.3">
      <c r="A69" s="6">
        <v>64</v>
      </c>
      <c r="B69" s="5" t="s">
        <v>49</v>
      </c>
      <c r="C69" s="6" t="s">
        <v>50</v>
      </c>
      <c r="D69" s="6" t="s">
        <v>51</v>
      </c>
      <c r="E69" s="36" t="str">
        <f t="shared" si="5"/>
        <v>К</v>
      </c>
      <c r="F69" s="36" t="str">
        <f t="shared" si="6"/>
        <v>Д</v>
      </c>
      <c r="G69" s="36" t="str">
        <f t="shared" si="7"/>
        <v>М</v>
      </c>
      <c r="H69" s="2">
        <v>760184</v>
      </c>
      <c r="I69" s="12">
        <v>9</v>
      </c>
      <c r="J69" s="2" t="s">
        <v>139</v>
      </c>
      <c r="K69" s="2" t="s">
        <v>10</v>
      </c>
      <c r="L69" s="7">
        <v>22</v>
      </c>
      <c r="M69" s="55">
        <f>IF(L69="-",0,IF(L69&gt;-20,20*L69/57))</f>
        <v>7.7192982456140351</v>
      </c>
      <c r="N69" s="7">
        <v>7.9</v>
      </c>
      <c r="O69" s="55">
        <f>IF(N69="-",0,IF(N69&gt;-40,40*N69/10))</f>
        <v>31.6</v>
      </c>
      <c r="P69" s="7">
        <v>28</v>
      </c>
      <c r="Q69" s="55">
        <v>27.857142857142858</v>
      </c>
      <c r="R69" s="4">
        <f t="shared" si="9"/>
        <v>67.176441102756897</v>
      </c>
      <c r="S69" s="6">
        <v>100</v>
      </c>
      <c r="T69" s="39">
        <f t="shared" si="10"/>
        <v>0.67176441102756901</v>
      </c>
      <c r="U69" s="40" t="s">
        <v>821</v>
      </c>
    </row>
    <row r="70" spans="1:21" x14ac:dyDescent="0.3">
      <c r="A70" s="6">
        <v>65</v>
      </c>
      <c r="B70" s="6" t="s">
        <v>246</v>
      </c>
      <c r="C70" s="6" t="s">
        <v>34</v>
      </c>
      <c r="D70" s="6" t="s">
        <v>48</v>
      </c>
      <c r="E70" s="36" t="str">
        <f t="shared" si="5"/>
        <v>С</v>
      </c>
      <c r="F70" s="36" t="str">
        <f t="shared" si="6"/>
        <v>И</v>
      </c>
      <c r="G70" s="36" t="str">
        <f t="shared" si="7"/>
        <v>В</v>
      </c>
      <c r="H70" s="6">
        <v>763283</v>
      </c>
      <c r="I70" s="24">
        <v>9</v>
      </c>
      <c r="J70" s="6" t="s">
        <v>179</v>
      </c>
      <c r="K70" s="2" t="s">
        <v>10</v>
      </c>
      <c r="L70" s="11">
        <v>23</v>
      </c>
      <c r="M70" s="55">
        <v>8.0701754385964914</v>
      </c>
      <c r="N70" s="11">
        <v>7.9</v>
      </c>
      <c r="O70" s="55">
        <v>31.6</v>
      </c>
      <c r="P70" s="11">
        <v>46.78</v>
      </c>
      <c r="Q70" s="55">
        <f>IF(P70="-",0,IF(P70&gt;-40,40*P$97/P70))</f>
        <v>29.072253099615221</v>
      </c>
      <c r="R70" s="4">
        <f t="shared" ref="R70:R101" si="11">M70+O70+Q70</f>
        <v>68.742428538211712</v>
      </c>
      <c r="S70" s="6">
        <v>100</v>
      </c>
      <c r="T70" s="39">
        <f t="shared" ref="T70:T101" si="12">R70/S70</f>
        <v>0.68742428538211708</v>
      </c>
      <c r="U70" s="40" t="s">
        <v>821</v>
      </c>
    </row>
    <row r="71" spans="1:21" x14ac:dyDescent="0.3">
      <c r="A71" s="6">
        <v>66</v>
      </c>
      <c r="B71" s="6" t="s">
        <v>63</v>
      </c>
      <c r="C71" s="6" t="s">
        <v>71</v>
      </c>
      <c r="D71" s="6" t="s">
        <v>46</v>
      </c>
      <c r="E71" s="36" t="str">
        <f t="shared" ref="E71:E110" si="13">LEFT(B71,1)</f>
        <v>К</v>
      </c>
      <c r="F71" s="36" t="str">
        <f t="shared" ref="F71:F110" si="14">LEFT(C71,1)</f>
        <v>Д</v>
      </c>
      <c r="G71" s="36" t="str">
        <f t="shared" ref="G71:G110" si="15">LEFT(D71,1)</f>
        <v>Н</v>
      </c>
      <c r="H71" s="2">
        <v>760184</v>
      </c>
      <c r="I71" s="12">
        <v>11</v>
      </c>
      <c r="J71" s="16" t="s">
        <v>147</v>
      </c>
      <c r="K71" s="2" t="s">
        <v>10</v>
      </c>
      <c r="L71" s="7">
        <v>36</v>
      </c>
      <c r="M71" s="55">
        <f>IF(L71="-",0,IF(L71&gt;-20,20*L71/52))</f>
        <v>13.846153846153847</v>
      </c>
      <c r="N71" s="7">
        <v>6</v>
      </c>
      <c r="O71" s="55">
        <f>IF(N71="-",0,IF(N71&gt;-40,40*N71/10))</f>
        <v>24</v>
      </c>
      <c r="P71" s="7">
        <v>29</v>
      </c>
      <c r="Q71" s="55">
        <v>26.896551724137932</v>
      </c>
      <c r="R71" s="4">
        <f t="shared" si="11"/>
        <v>64.742705570291776</v>
      </c>
      <c r="S71" s="6">
        <v>100</v>
      </c>
      <c r="T71" s="39">
        <f t="shared" si="12"/>
        <v>0.64742705570291781</v>
      </c>
      <c r="U71" s="40" t="s">
        <v>821</v>
      </c>
    </row>
    <row r="72" spans="1:21" x14ac:dyDescent="0.3">
      <c r="A72" s="6">
        <v>67</v>
      </c>
      <c r="B72" s="6" t="s">
        <v>587</v>
      </c>
      <c r="C72" s="6" t="s">
        <v>588</v>
      </c>
      <c r="D72" s="6" t="s">
        <v>48</v>
      </c>
      <c r="E72" s="36" t="str">
        <f t="shared" si="13"/>
        <v>И</v>
      </c>
      <c r="F72" s="36" t="str">
        <f t="shared" si="14"/>
        <v>Е</v>
      </c>
      <c r="G72" s="36" t="str">
        <f t="shared" si="15"/>
        <v>В</v>
      </c>
      <c r="H72" s="6">
        <v>761301</v>
      </c>
      <c r="I72" s="24">
        <v>10</v>
      </c>
      <c r="J72" s="6" t="s">
        <v>166</v>
      </c>
      <c r="K72" s="2" t="s">
        <v>10</v>
      </c>
      <c r="L72" s="11">
        <v>48</v>
      </c>
      <c r="M72" s="55">
        <f>IF(L72="-",0,IF(L72&gt;-20,20*L72/52))</f>
        <v>18.46153846153846</v>
      </c>
      <c r="N72" s="11">
        <v>6</v>
      </c>
      <c r="O72" s="55">
        <f>IF(N72="-",0,IF(N72&gt;-40,40*N72/40))</f>
        <v>6</v>
      </c>
      <c r="P72" s="11">
        <v>31</v>
      </c>
      <c r="Q72" s="55">
        <v>40</v>
      </c>
      <c r="R72" s="4">
        <f t="shared" si="11"/>
        <v>64.461538461538453</v>
      </c>
      <c r="S72" s="6">
        <v>100</v>
      </c>
      <c r="T72" s="39">
        <f t="shared" si="12"/>
        <v>0.64461538461538448</v>
      </c>
      <c r="U72" s="40" t="s">
        <v>821</v>
      </c>
    </row>
    <row r="73" spans="1:21" x14ac:dyDescent="0.3">
      <c r="A73" s="6">
        <v>68</v>
      </c>
      <c r="B73" s="6" t="s">
        <v>244</v>
      </c>
      <c r="C73" s="6" t="s">
        <v>50</v>
      </c>
      <c r="D73" s="6" t="s">
        <v>41</v>
      </c>
      <c r="E73" s="36" t="str">
        <f t="shared" si="13"/>
        <v>В</v>
      </c>
      <c r="F73" s="36" t="str">
        <f t="shared" si="14"/>
        <v>Д</v>
      </c>
      <c r="G73" s="36" t="str">
        <f t="shared" si="15"/>
        <v>С</v>
      </c>
      <c r="H73" s="6">
        <v>763113</v>
      </c>
      <c r="I73" s="37">
        <v>11</v>
      </c>
      <c r="J73" s="6" t="s">
        <v>159</v>
      </c>
      <c r="K73" s="2" t="s">
        <v>10</v>
      </c>
      <c r="L73" s="38">
        <v>37</v>
      </c>
      <c r="M73" s="55">
        <f>IF(L73="-",0,IF(L73&gt;-20,20*L73/52))</f>
        <v>14.23076923076923</v>
      </c>
      <c r="N73" s="38">
        <v>10</v>
      </c>
      <c r="O73" s="55">
        <f>IF(N73="-",0,IF(N73&gt;-40,40*N73/40))</f>
        <v>10</v>
      </c>
      <c r="P73" s="38">
        <v>10</v>
      </c>
      <c r="Q73" s="55">
        <v>40</v>
      </c>
      <c r="R73" s="4">
        <f t="shared" si="11"/>
        <v>64.230769230769226</v>
      </c>
      <c r="S73" s="6">
        <v>100</v>
      </c>
      <c r="T73" s="39">
        <f t="shared" si="12"/>
        <v>0.64230769230769225</v>
      </c>
      <c r="U73" s="40" t="s">
        <v>821</v>
      </c>
    </row>
    <row r="74" spans="1:21" x14ac:dyDescent="0.3">
      <c r="A74" s="6">
        <v>69</v>
      </c>
      <c r="B74" s="6" t="s">
        <v>415</v>
      </c>
      <c r="C74" s="6" t="s">
        <v>37</v>
      </c>
      <c r="D74" s="6" t="s">
        <v>23</v>
      </c>
      <c r="E74" s="36" t="str">
        <f t="shared" si="13"/>
        <v>К</v>
      </c>
      <c r="F74" s="36" t="str">
        <f t="shared" si="14"/>
        <v>Е</v>
      </c>
      <c r="G74" s="36" t="str">
        <f t="shared" si="15"/>
        <v>А</v>
      </c>
      <c r="H74" s="6">
        <v>760239</v>
      </c>
      <c r="I74" s="24">
        <v>9</v>
      </c>
      <c r="J74" s="6" t="s">
        <v>154</v>
      </c>
      <c r="K74" s="2" t="s">
        <v>10</v>
      </c>
      <c r="L74" s="11">
        <v>22</v>
      </c>
      <c r="M74" s="55">
        <v>8.4615384615384617</v>
      </c>
      <c r="N74" s="11">
        <v>6.6</v>
      </c>
      <c r="O74" s="55">
        <v>26.4</v>
      </c>
      <c r="P74" s="11">
        <v>29.58</v>
      </c>
      <c r="Q74" s="55">
        <v>28.965517241379313</v>
      </c>
      <c r="R74" s="4">
        <f t="shared" si="11"/>
        <v>63.827055702917775</v>
      </c>
      <c r="S74" s="6">
        <v>100</v>
      </c>
      <c r="T74" s="39">
        <f t="shared" si="12"/>
        <v>0.63827055702917779</v>
      </c>
      <c r="U74" s="40" t="s">
        <v>821</v>
      </c>
    </row>
    <row r="75" spans="1:21" x14ac:dyDescent="0.3">
      <c r="A75" s="6">
        <v>70</v>
      </c>
      <c r="B75" s="6" t="s">
        <v>589</v>
      </c>
      <c r="C75" s="6" t="s">
        <v>386</v>
      </c>
      <c r="D75" s="6" t="s">
        <v>41</v>
      </c>
      <c r="E75" s="36" t="str">
        <f t="shared" si="13"/>
        <v>М</v>
      </c>
      <c r="F75" s="36" t="str">
        <f t="shared" si="14"/>
        <v>П</v>
      </c>
      <c r="G75" s="36" t="str">
        <f t="shared" si="15"/>
        <v>С</v>
      </c>
      <c r="H75" s="6">
        <v>761301</v>
      </c>
      <c r="I75" s="24">
        <v>10</v>
      </c>
      <c r="J75" s="6" t="s">
        <v>590</v>
      </c>
      <c r="K75" s="2" t="s">
        <v>10</v>
      </c>
      <c r="L75" s="11">
        <v>48</v>
      </c>
      <c r="M75" s="55">
        <f>IF(L75="-",0,IF(L75&gt;-20,20*L75/52))</f>
        <v>18.46153846153846</v>
      </c>
      <c r="N75" s="11">
        <v>6</v>
      </c>
      <c r="O75" s="55">
        <f>IF(N75="-",0,IF(N75&gt;-40,40*N75/40))</f>
        <v>6</v>
      </c>
      <c r="P75" s="11">
        <v>33</v>
      </c>
      <c r="Q75" s="55">
        <v>37.575757575757578</v>
      </c>
      <c r="R75" s="4">
        <f t="shared" si="11"/>
        <v>62.037296037296038</v>
      </c>
      <c r="S75" s="6">
        <v>100</v>
      </c>
      <c r="T75" s="39">
        <f t="shared" si="12"/>
        <v>0.62037296037296041</v>
      </c>
      <c r="U75" s="40" t="s">
        <v>821</v>
      </c>
    </row>
    <row r="76" spans="1:21" x14ac:dyDescent="0.3">
      <c r="A76" s="6">
        <v>71</v>
      </c>
      <c r="B76" s="6" t="s">
        <v>814</v>
      </c>
      <c r="C76" s="6" t="s">
        <v>815</v>
      </c>
      <c r="D76" s="6" t="s">
        <v>41</v>
      </c>
      <c r="E76" s="36" t="str">
        <f t="shared" si="13"/>
        <v>В</v>
      </c>
      <c r="F76" s="36" t="str">
        <f t="shared" si="14"/>
        <v>М</v>
      </c>
      <c r="G76" s="36" t="str">
        <f t="shared" si="15"/>
        <v>С</v>
      </c>
      <c r="H76" s="6">
        <v>763113</v>
      </c>
      <c r="I76" s="37">
        <v>9</v>
      </c>
      <c r="J76" s="6" t="s">
        <v>179</v>
      </c>
      <c r="K76" s="2" t="s">
        <v>10</v>
      </c>
      <c r="L76" s="38">
        <v>31</v>
      </c>
      <c r="M76" s="55">
        <f>IF(L76="-",0,IF(L76&gt;-20,20*L76/52))</f>
        <v>11.923076923076923</v>
      </c>
      <c r="N76" s="38">
        <v>10</v>
      </c>
      <c r="O76" s="55">
        <f>IF(N76="-",0,IF(N76&gt;-40,40*N76/40))</f>
        <v>10</v>
      </c>
      <c r="P76" s="38">
        <v>10</v>
      </c>
      <c r="Q76" s="55">
        <v>40</v>
      </c>
      <c r="R76" s="4">
        <f t="shared" si="11"/>
        <v>61.92307692307692</v>
      </c>
      <c r="S76" s="6">
        <v>100</v>
      </c>
      <c r="T76" s="39">
        <f t="shared" si="12"/>
        <v>0.61923076923076925</v>
      </c>
      <c r="U76" s="40" t="s">
        <v>821</v>
      </c>
    </row>
    <row r="77" spans="1:21" x14ac:dyDescent="0.3">
      <c r="A77" s="6">
        <v>72</v>
      </c>
      <c r="B77" s="6" t="s">
        <v>794</v>
      </c>
      <c r="C77" s="6" t="s">
        <v>816</v>
      </c>
      <c r="D77" s="6" t="s">
        <v>796</v>
      </c>
      <c r="E77" s="36" t="str">
        <f t="shared" si="13"/>
        <v>Х</v>
      </c>
      <c r="F77" s="36" t="str">
        <f t="shared" si="14"/>
        <v>К</v>
      </c>
      <c r="G77" s="36" t="str">
        <f t="shared" si="15"/>
        <v>Ш</v>
      </c>
      <c r="H77" s="6">
        <v>763113</v>
      </c>
      <c r="I77" s="37">
        <v>9</v>
      </c>
      <c r="J77" s="6" t="s">
        <v>182</v>
      </c>
      <c r="K77" s="2" t="s">
        <v>10</v>
      </c>
      <c r="L77" s="38">
        <v>31</v>
      </c>
      <c r="M77" s="55">
        <f>IF(L77="-",0,IF(L77&gt;-20,20*L77/52))</f>
        <v>11.923076923076923</v>
      </c>
      <c r="N77" s="38">
        <v>10</v>
      </c>
      <c r="O77" s="55">
        <f>IF(N77="-",0,IF(N77&gt;-40,40*N77/40))</f>
        <v>10</v>
      </c>
      <c r="P77" s="38">
        <v>10</v>
      </c>
      <c r="Q77" s="55">
        <v>40</v>
      </c>
      <c r="R77" s="4">
        <f t="shared" si="11"/>
        <v>61.92307692307692</v>
      </c>
      <c r="S77" s="6">
        <v>100</v>
      </c>
      <c r="T77" s="39">
        <f t="shared" si="12"/>
        <v>0.61923076923076925</v>
      </c>
      <c r="U77" s="40" t="s">
        <v>821</v>
      </c>
    </row>
    <row r="78" spans="1:21" x14ac:dyDescent="0.3">
      <c r="A78" s="6">
        <v>73</v>
      </c>
      <c r="B78" s="6" t="s">
        <v>584</v>
      </c>
      <c r="C78" s="6" t="s">
        <v>173</v>
      </c>
      <c r="D78" s="6" t="s">
        <v>62</v>
      </c>
      <c r="E78" s="36" t="str">
        <f t="shared" si="13"/>
        <v>К</v>
      </c>
      <c r="F78" s="36" t="str">
        <f t="shared" si="14"/>
        <v>Д</v>
      </c>
      <c r="G78" s="36" t="str">
        <f t="shared" si="15"/>
        <v>А</v>
      </c>
      <c r="H78" s="6">
        <v>761301</v>
      </c>
      <c r="I78" s="24">
        <v>10</v>
      </c>
      <c r="J78" s="6" t="s">
        <v>205</v>
      </c>
      <c r="K78" s="2" t="s">
        <v>10</v>
      </c>
      <c r="L78" s="11">
        <v>41</v>
      </c>
      <c r="M78" s="55">
        <f>IF(L78="-",0,IF(L78&gt;-20,20*L78/52))</f>
        <v>15.76923076923077</v>
      </c>
      <c r="N78" s="11">
        <v>6</v>
      </c>
      <c r="O78" s="55">
        <f>IF(N78="-",0,IF(N78&gt;-40,40*N78/40))</f>
        <v>6</v>
      </c>
      <c r="P78" s="11">
        <v>31</v>
      </c>
      <c r="Q78" s="55">
        <v>40</v>
      </c>
      <c r="R78" s="4">
        <f t="shared" si="11"/>
        <v>61.769230769230774</v>
      </c>
      <c r="S78" s="6">
        <v>100</v>
      </c>
      <c r="T78" s="39">
        <f t="shared" si="12"/>
        <v>0.61769230769230776</v>
      </c>
      <c r="U78" s="40" t="s">
        <v>821</v>
      </c>
    </row>
    <row r="79" spans="1:21" x14ac:dyDescent="0.3">
      <c r="A79" s="6">
        <v>74</v>
      </c>
      <c r="B79" s="6" t="s">
        <v>409</v>
      </c>
      <c r="C79" s="6" t="s">
        <v>37</v>
      </c>
      <c r="D79" s="6" t="s">
        <v>62</v>
      </c>
      <c r="E79" s="36" t="str">
        <f t="shared" si="13"/>
        <v>И</v>
      </c>
      <c r="F79" s="36" t="str">
        <f t="shared" si="14"/>
        <v>Е</v>
      </c>
      <c r="G79" s="36" t="str">
        <f t="shared" si="15"/>
        <v>А</v>
      </c>
      <c r="H79" s="6">
        <v>763127</v>
      </c>
      <c r="I79" s="24">
        <v>9</v>
      </c>
      <c r="J79" s="6" t="s">
        <v>410</v>
      </c>
      <c r="K79" s="2" t="s">
        <v>10</v>
      </c>
      <c r="L79" s="11">
        <v>22</v>
      </c>
      <c r="M79" s="55">
        <v>7.7192982456140351</v>
      </c>
      <c r="N79" s="11">
        <v>5</v>
      </c>
      <c r="O79" s="55">
        <v>20</v>
      </c>
      <c r="P79" s="11">
        <v>43.86</v>
      </c>
      <c r="Q79" s="55">
        <v>32.977656178750564</v>
      </c>
      <c r="R79" s="4">
        <f t="shared" si="11"/>
        <v>60.696954424364598</v>
      </c>
      <c r="S79" s="6">
        <v>100</v>
      </c>
      <c r="T79" s="39">
        <f t="shared" si="12"/>
        <v>0.60696954424364602</v>
      </c>
      <c r="U79" s="40" t="s">
        <v>821</v>
      </c>
    </row>
    <row r="80" spans="1:21" x14ac:dyDescent="0.3">
      <c r="A80" s="6">
        <v>75</v>
      </c>
      <c r="B80" s="6" t="s">
        <v>342</v>
      </c>
      <c r="C80" s="6" t="s">
        <v>87</v>
      </c>
      <c r="D80" s="6" t="s">
        <v>35</v>
      </c>
      <c r="E80" s="36" t="str">
        <f t="shared" si="13"/>
        <v>П</v>
      </c>
      <c r="F80" s="36" t="str">
        <f t="shared" si="14"/>
        <v>В</v>
      </c>
      <c r="G80" s="36" t="str">
        <f t="shared" si="15"/>
        <v>Е</v>
      </c>
      <c r="H80" s="6">
        <v>760187</v>
      </c>
      <c r="I80" s="24">
        <v>9</v>
      </c>
      <c r="J80" s="6" t="s">
        <v>150</v>
      </c>
      <c r="K80" s="2" t="s">
        <v>10</v>
      </c>
      <c r="L80" s="11">
        <v>27</v>
      </c>
      <c r="M80" s="55">
        <f t="shared" ref="M80:M86" si="16">IF(L80="-",0,IF(L80&gt;-20,20*L80/52))</f>
        <v>10.384615384615385</v>
      </c>
      <c r="N80" s="11">
        <v>6</v>
      </c>
      <c r="O80" s="55">
        <f>IF(N80="-",0,IF(N80&gt;-40,40*N80/40))</f>
        <v>6</v>
      </c>
      <c r="P80" s="11">
        <v>12</v>
      </c>
      <c r="Q80" s="55">
        <v>40</v>
      </c>
      <c r="R80" s="4">
        <f t="shared" si="11"/>
        <v>56.384615384615387</v>
      </c>
      <c r="S80" s="6">
        <v>100</v>
      </c>
      <c r="T80" s="39">
        <f t="shared" si="12"/>
        <v>0.56384615384615389</v>
      </c>
      <c r="U80" s="40" t="s">
        <v>821</v>
      </c>
    </row>
    <row r="81" spans="1:21" x14ac:dyDescent="0.3">
      <c r="A81" s="6">
        <v>76</v>
      </c>
      <c r="B81" s="6" t="s">
        <v>340</v>
      </c>
      <c r="C81" s="6" t="s">
        <v>341</v>
      </c>
      <c r="D81" s="6" t="s">
        <v>23</v>
      </c>
      <c r="E81" s="36" t="str">
        <f t="shared" si="13"/>
        <v>А</v>
      </c>
      <c r="F81" s="36" t="str">
        <f t="shared" si="14"/>
        <v>А</v>
      </c>
      <c r="G81" s="36" t="str">
        <f t="shared" si="15"/>
        <v>А</v>
      </c>
      <c r="H81" s="6">
        <v>760187</v>
      </c>
      <c r="I81" s="24">
        <v>9</v>
      </c>
      <c r="J81" s="6" t="s">
        <v>143</v>
      </c>
      <c r="K81" s="2" t="s">
        <v>10</v>
      </c>
      <c r="L81" s="11">
        <v>31</v>
      </c>
      <c r="M81" s="55">
        <f t="shared" si="16"/>
        <v>11.923076923076923</v>
      </c>
      <c r="N81" s="11">
        <v>7.5</v>
      </c>
      <c r="O81" s="55">
        <f>IF(N81="-",0,IF(N81&gt;-40,40*N81/40))</f>
        <v>7.5</v>
      </c>
      <c r="P81" s="11">
        <v>13</v>
      </c>
      <c r="Q81" s="55">
        <v>36.92307692307692</v>
      </c>
      <c r="R81" s="4">
        <f t="shared" si="11"/>
        <v>56.34615384615384</v>
      </c>
      <c r="S81" s="6">
        <v>100</v>
      </c>
      <c r="T81" s="39">
        <f t="shared" si="12"/>
        <v>0.56346153846153835</v>
      </c>
      <c r="U81" s="40" t="s">
        <v>821</v>
      </c>
    </row>
    <row r="82" spans="1:21" x14ac:dyDescent="0.3">
      <c r="A82" s="6">
        <v>77</v>
      </c>
      <c r="B82" s="13" t="s">
        <v>47</v>
      </c>
      <c r="C82" s="13" t="s">
        <v>37</v>
      </c>
      <c r="D82" s="13" t="s">
        <v>48</v>
      </c>
      <c r="E82" s="36" t="str">
        <f t="shared" si="13"/>
        <v>З</v>
      </c>
      <c r="F82" s="36" t="str">
        <f t="shared" si="14"/>
        <v>Е</v>
      </c>
      <c r="G82" s="36" t="str">
        <f t="shared" si="15"/>
        <v>В</v>
      </c>
      <c r="H82" s="2">
        <v>760184</v>
      </c>
      <c r="I82" s="12">
        <v>9</v>
      </c>
      <c r="J82" s="8" t="s">
        <v>142</v>
      </c>
      <c r="K82" s="2" t="s">
        <v>10</v>
      </c>
      <c r="L82" s="7">
        <v>25.5</v>
      </c>
      <c r="M82" s="55">
        <f t="shared" si="16"/>
        <v>9.8076923076923084</v>
      </c>
      <c r="N82" s="7">
        <v>6.5</v>
      </c>
      <c r="O82" s="55">
        <f>IF(N82="-",0,IF(N82&gt;-40,40*N82/10))</f>
        <v>26</v>
      </c>
      <c r="P82" s="7">
        <v>38</v>
      </c>
      <c r="Q82" s="55">
        <v>20.526315789473685</v>
      </c>
      <c r="R82" s="4">
        <f t="shared" si="11"/>
        <v>56.334008097165992</v>
      </c>
      <c r="S82" s="6">
        <v>100</v>
      </c>
      <c r="T82" s="39">
        <f t="shared" si="12"/>
        <v>0.56334008097165988</v>
      </c>
      <c r="U82" s="40" t="s">
        <v>821</v>
      </c>
    </row>
    <row r="83" spans="1:21" x14ac:dyDescent="0.3">
      <c r="A83" s="6">
        <v>78</v>
      </c>
      <c r="B83" s="6" t="s">
        <v>817</v>
      </c>
      <c r="C83" s="6" t="s">
        <v>818</v>
      </c>
      <c r="D83" s="6" t="s">
        <v>819</v>
      </c>
      <c r="E83" s="36" t="str">
        <f t="shared" si="13"/>
        <v>М</v>
      </c>
      <c r="F83" s="36" t="str">
        <f t="shared" si="14"/>
        <v>С</v>
      </c>
      <c r="G83" s="36" t="str">
        <f t="shared" si="15"/>
        <v>А</v>
      </c>
      <c r="H83" s="6">
        <v>763113</v>
      </c>
      <c r="I83" s="37">
        <v>10</v>
      </c>
      <c r="J83" s="6" t="s">
        <v>193</v>
      </c>
      <c r="K83" s="2" t="s">
        <v>10</v>
      </c>
      <c r="L83" s="38">
        <v>24</v>
      </c>
      <c r="M83" s="55">
        <f t="shared" si="16"/>
        <v>9.2307692307692299</v>
      </c>
      <c r="N83" s="38">
        <v>6</v>
      </c>
      <c r="O83" s="55">
        <f>IF(N83="-",0,IF(N83&gt;-40,40*N83/40))</f>
        <v>6</v>
      </c>
      <c r="P83" s="38">
        <v>10</v>
      </c>
      <c r="Q83" s="55">
        <v>40</v>
      </c>
      <c r="R83" s="4">
        <f t="shared" si="11"/>
        <v>55.230769230769226</v>
      </c>
      <c r="S83" s="6">
        <v>100</v>
      </c>
      <c r="T83" s="39">
        <f t="shared" si="12"/>
        <v>0.55230769230769228</v>
      </c>
      <c r="U83" s="40" t="s">
        <v>821</v>
      </c>
    </row>
    <row r="84" spans="1:21" x14ac:dyDescent="0.3">
      <c r="A84" s="6">
        <v>79</v>
      </c>
      <c r="B84" s="6" t="s">
        <v>585</v>
      </c>
      <c r="C84" s="6" t="s">
        <v>331</v>
      </c>
      <c r="D84" s="6" t="s">
        <v>23</v>
      </c>
      <c r="E84" s="36" t="str">
        <f t="shared" si="13"/>
        <v>Ф</v>
      </c>
      <c r="F84" s="36" t="str">
        <f t="shared" si="14"/>
        <v>А</v>
      </c>
      <c r="G84" s="36" t="str">
        <f t="shared" si="15"/>
        <v>А</v>
      </c>
      <c r="H84" s="6">
        <v>761301</v>
      </c>
      <c r="I84" s="24">
        <v>10</v>
      </c>
      <c r="J84" s="6" t="s">
        <v>586</v>
      </c>
      <c r="K84" s="2" t="s">
        <v>10</v>
      </c>
      <c r="L84" s="11">
        <v>31</v>
      </c>
      <c r="M84" s="55">
        <f t="shared" si="16"/>
        <v>11.923076923076923</v>
      </c>
      <c r="N84" s="11">
        <v>3</v>
      </c>
      <c r="O84" s="55">
        <f>IF(N84="-",0,IF(N84&gt;-40,40*N84/40))</f>
        <v>3</v>
      </c>
      <c r="P84" s="11">
        <v>31</v>
      </c>
      <c r="Q84" s="55">
        <v>40</v>
      </c>
      <c r="R84" s="4">
        <f t="shared" si="11"/>
        <v>54.92307692307692</v>
      </c>
      <c r="S84" s="6">
        <v>100</v>
      </c>
      <c r="T84" s="39">
        <f t="shared" si="12"/>
        <v>0.54923076923076919</v>
      </c>
      <c r="U84" s="40" t="s">
        <v>821</v>
      </c>
    </row>
    <row r="85" spans="1:21" x14ac:dyDescent="0.3">
      <c r="A85" s="6">
        <v>80</v>
      </c>
      <c r="B85" s="6" t="s">
        <v>790</v>
      </c>
      <c r="C85" s="6" t="s">
        <v>34</v>
      </c>
      <c r="D85" s="6" t="s">
        <v>62</v>
      </c>
      <c r="E85" s="36" t="str">
        <f t="shared" si="13"/>
        <v>Б</v>
      </c>
      <c r="F85" s="36" t="str">
        <f t="shared" si="14"/>
        <v>И</v>
      </c>
      <c r="G85" s="36" t="str">
        <f t="shared" si="15"/>
        <v>А</v>
      </c>
      <c r="H85" s="6">
        <v>763106</v>
      </c>
      <c r="I85" s="37">
        <v>9</v>
      </c>
      <c r="J85" s="6" t="s">
        <v>179</v>
      </c>
      <c r="K85" s="2" t="s">
        <v>10</v>
      </c>
      <c r="L85" s="38">
        <v>20</v>
      </c>
      <c r="M85" s="55">
        <f t="shared" si="16"/>
        <v>7.6923076923076925</v>
      </c>
      <c r="N85" s="38">
        <v>5.5</v>
      </c>
      <c r="O85" s="55">
        <f>IF(N85="-",0,IF(N85&gt;-40,40*N85/40))</f>
        <v>5.5</v>
      </c>
      <c r="P85" s="38">
        <v>0.91</v>
      </c>
      <c r="Q85" s="55">
        <v>40</v>
      </c>
      <c r="R85" s="4">
        <f t="shared" si="11"/>
        <v>53.192307692307693</v>
      </c>
      <c r="S85" s="6">
        <v>100</v>
      </c>
      <c r="T85" s="39">
        <f t="shared" si="12"/>
        <v>0.53192307692307694</v>
      </c>
      <c r="U85" s="40" t="s">
        <v>821</v>
      </c>
    </row>
    <row r="86" spans="1:21" x14ac:dyDescent="0.3">
      <c r="A86" s="6">
        <v>81</v>
      </c>
      <c r="B86" s="13" t="s">
        <v>138</v>
      </c>
      <c r="C86" s="13" t="s">
        <v>84</v>
      </c>
      <c r="D86" s="13" t="s">
        <v>88</v>
      </c>
      <c r="E86" s="36" t="str">
        <f t="shared" si="13"/>
        <v>Ф</v>
      </c>
      <c r="F86" s="36" t="str">
        <f t="shared" si="14"/>
        <v>М</v>
      </c>
      <c r="G86" s="36" t="str">
        <f t="shared" si="15"/>
        <v>Ю</v>
      </c>
      <c r="H86" s="2">
        <v>760184</v>
      </c>
      <c r="I86" s="12">
        <v>9</v>
      </c>
      <c r="J86" s="8" t="s">
        <v>150</v>
      </c>
      <c r="K86" s="2" t="s">
        <v>10</v>
      </c>
      <c r="L86" s="7">
        <v>20</v>
      </c>
      <c r="M86" s="55">
        <f t="shared" si="16"/>
        <v>7.6923076923076925</v>
      </c>
      <c r="N86" s="7">
        <v>6.3</v>
      </c>
      <c r="O86" s="55">
        <f>IF(N86="-",0,IF(N86&gt;-40,40*N86/10))</f>
        <v>25.2</v>
      </c>
      <c r="P86" s="7">
        <v>42</v>
      </c>
      <c r="Q86" s="55">
        <v>18.571428571428573</v>
      </c>
      <c r="R86" s="4">
        <f t="shared" si="11"/>
        <v>51.463736263736266</v>
      </c>
      <c r="S86" s="6">
        <v>100</v>
      </c>
      <c r="T86" s="39">
        <f t="shared" si="12"/>
        <v>0.51463736263736271</v>
      </c>
      <c r="U86" s="40" t="s">
        <v>821</v>
      </c>
    </row>
    <row r="87" spans="1:21" x14ac:dyDescent="0.3">
      <c r="A87" s="6">
        <v>82</v>
      </c>
      <c r="B87" s="6" t="s">
        <v>470</v>
      </c>
      <c r="C87" s="6" t="s">
        <v>45</v>
      </c>
      <c r="D87" s="6" t="s">
        <v>48</v>
      </c>
      <c r="E87" s="36" t="str">
        <f t="shared" si="13"/>
        <v>С</v>
      </c>
      <c r="F87" s="36" t="str">
        <f t="shared" si="14"/>
        <v>Д</v>
      </c>
      <c r="G87" s="36" t="str">
        <f t="shared" si="15"/>
        <v>В</v>
      </c>
      <c r="H87" s="6">
        <v>766071</v>
      </c>
      <c r="I87" s="24">
        <v>9</v>
      </c>
      <c r="J87" s="6" t="s">
        <v>471</v>
      </c>
      <c r="K87" s="2" t="s">
        <v>10</v>
      </c>
      <c r="L87" s="11">
        <v>12</v>
      </c>
      <c r="M87" s="55">
        <v>4.615384615384615</v>
      </c>
      <c r="N87" s="11">
        <v>3</v>
      </c>
      <c r="O87" s="55">
        <v>12</v>
      </c>
      <c r="P87" s="11">
        <v>40</v>
      </c>
      <c r="Q87" s="55">
        <v>34.659999999999997</v>
      </c>
      <c r="R87" s="4">
        <f t="shared" si="11"/>
        <v>51.27538461538461</v>
      </c>
      <c r="S87" s="6">
        <v>100</v>
      </c>
      <c r="T87" s="39">
        <f t="shared" si="12"/>
        <v>0.51275384615384612</v>
      </c>
      <c r="U87" s="40" t="s">
        <v>821</v>
      </c>
    </row>
    <row r="88" spans="1:21" x14ac:dyDescent="0.3">
      <c r="A88" s="6">
        <v>83</v>
      </c>
      <c r="B88" s="6" t="s">
        <v>760</v>
      </c>
      <c r="C88" s="6" t="s">
        <v>164</v>
      </c>
      <c r="D88" s="6" t="s">
        <v>41</v>
      </c>
      <c r="E88" s="36" t="str">
        <f t="shared" si="13"/>
        <v>М</v>
      </c>
      <c r="F88" s="36" t="str">
        <f t="shared" si="14"/>
        <v>Н</v>
      </c>
      <c r="G88" s="36" t="str">
        <f t="shared" si="15"/>
        <v>С</v>
      </c>
      <c r="H88" s="6">
        <v>766104</v>
      </c>
      <c r="I88" s="37">
        <v>11</v>
      </c>
      <c r="J88" s="6" t="s">
        <v>209</v>
      </c>
      <c r="K88" s="2" t="s">
        <v>10</v>
      </c>
      <c r="L88" s="38">
        <v>25</v>
      </c>
      <c r="M88" s="55">
        <f t="shared" ref="M88:M103" si="17">IF(L88="-",0,IF(L88&gt;-20,20*L88/52))</f>
        <v>9.615384615384615</v>
      </c>
      <c r="N88" s="38">
        <v>8.8000000000000007</v>
      </c>
      <c r="O88" s="55">
        <f>IF(N88="-",0,IF(N88&gt;-40,40*N88/40))</f>
        <v>8.8000000000000007</v>
      </c>
      <c r="P88" s="38">
        <v>27</v>
      </c>
      <c r="Q88" s="55">
        <v>32.592592592592595</v>
      </c>
      <c r="R88" s="4">
        <f t="shared" si="11"/>
        <v>51.007977207977213</v>
      </c>
      <c r="S88" s="6">
        <v>100</v>
      </c>
      <c r="T88" s="39">
        <f t="shared" si="12"/>
        <v>0.51007977207977218</v>
      </c>
      <c r="U88" s="40" t="s">
        <v>821</v>
      </c>
    </row>
    <row r="89" spans="1:21" x14ac:dyDescent="0.3">
      <c r="A89" s="6">
        <v>84</v>
      </c>
      <c r="B89" s="6" t="s">
        <v>791</v>
      </c>
      <c r="C89" s="6" t="s">
        <v>37</v>
      </c>
      <c r="D89" s="6" t="s">
        <v>62</v>
      </c>
      <c r="E89" s="36" t="str">
        <f t="shared" si="13"/>
        <v>Д</v>
      </c>
      <c r="F89" s="36" t="str">
        <f t="shared" si="14"/>
        <v>Е</v>
      </c>
      <c r="G89" s="36" t="str">
        <f t="shared" si="15"/>
        <v>А</v>
      </c>
      <c r="H89" s="6">
        <v>763106</v>
      </c>
      <c r="I89" s="37">
        <v>9</v>
      </c>
      <c r="J89" s="6" t="s">
        <v>182</v>
      </c>
      <c r="K89" s="2" t="s">
        <v>10</v>
      </c>
      <c r="L89" s="38">
        <v>18</v>
      </c>
      <c r="M89" s="55">
        <f t="shared" si="17"/>
        <v>6.9230769230769234</v>
      </c>
      <c r="N89" s="38">
        <v>4</v>
      </c>
      <c r="O89" s="55">
        <f>IF(N89="-",0,IF(N89&gt;-40,40*N89/40))</f>
        <v>4</v>
      </c>
      <c r="P89" s="38">
        <v>0.93</v>
      </c>
      <c r="Q89" s="55">
        <v>39.139784946236553</v>
      </c>
      <c r="R89" s="4">
        <f t="shared" si="11"/>
        <v>50.06286186931348</v>
      </c>
      <c r="S89" s="6">
        <v>100</v>
      </c>
      <c r="T89" s="39">
        <f t="shared" si="12"/>
        <v>0.5006286186931348</v>
      </c>
      <c r="U89" s="40" t="s">
        <v>821</v>
      </c>
    </row>
    <row r="90" spans="1:21" x14ac:dyDescent="0.3">
      <c r="A90" s="6">
        <v>85</v>
      </c>
      <c r="B90" s="6" t="s">
        <v>582</v>
      </c>
      <c r="C90" s="6" t="s">
        <v>70</v>
      </c>
      <c r="D90" s="6" t="s">
        <v>232</v>
      </c>
      <c r="E90" s="36" t="str">
        <f t="shared" si="13"/>
        <v>С</v>
      </c>
      <c r="F90" s="36" t="str">
        <f t="shared" si="14"/>
        <v>А</v>
      </c>
      <c r="G90" s="36" t="str">
        <f t="shared" si="15"/>
        <v>В</v>
      </c>
      <c r="H90" s="6">
        <v>761301</v>
      </c>
      <c r="I90" s="24">
        <v>9</v>
      </c>
      <c r="J90" s="6" t="s">
        <v>583</v>
      </c>
      <c r="K90" s="2" t="s">
        <v>10</v>
      </c>
      <c r="L90" s="11">
        <v>35</v>
      </c>
      <c r="M90" s="55">
        <f t="shared" si="17"/>
        <v>13.461538461538462</v>
      </c>
      <c r="N90" s="11">
        <v>6</v>
      </c>
      <c r="O90" s="55">
        <f>IF(N90="-",0,IF(N90&gt;-40,40*N90/40))</f>
        <v>6</v>
      </c>
      <c r="P90" s="11">
        <v>41</v>
      </c>
      <c r="Q90" s="55">
        <v>30.243902439024389</v>
      </c>
      <c r="R90" s="4">
        <f t="shared" si="11"/>
        <v>49.705440900562849</v>
      </c>
      <c r="S90" s="6">
        <v>100</v>
      </c>
      <c r="T90" s="39">
        <f t="shared" si="12"/>
        <v>0.49705440900562847</v>
      </c>
      <c r="U90" s="40" t="s">
        <v>821</v>
      </c>
    </row>
    <row r="91" spans="1:21" x14ac:dyDescent="0.3">
      <c r="A91" s="6">
        <v>86</v>
      </c>
      <c r="B91" s="6" t="s">
        <v>740</v>
      </c>
      <c r="C91" s="6" t="s">
        <v>768</v>
      </c>
      <c r="D91" s="6" t="s">
        <v>769</v>
      </c>
      <c r="E91" s="36" t="str">
        <f t="shared" si="13"/>
        <v>Г</v>
      </c>
      <c r="F91" s="36" t="str">
        <f t="shared" si="14"/>
        <v>И</v>
      </c>
      <c r="G91" s="36" t="str">
        <f t="shared" si="15"/>
        <v>А</v>
      </c>
      <c r="H91" s="6">
        <v>766104</v>
      </c>
      <c r="I91" s="37">
        <v>10</v>
      </c>
      <c r="J91" s="6" t="s">
        <v>770</v>
      </c>
      <c r="K91" s="2" t="s">
        <v>10</v>
      </c>
      <c r="L91" s="38">
        <v>25</v>
      </c>
      <c r="M91" s="55">
        <f t="shared" si="17"/>
        <v>9.615384615384615</v>
      </c>
      <c r="N91" s="38">
        <v>9.5</v>
      </c>
      <c r="O91" s="55">
        <f>IF(N91="-",0,IF(N91&gt;-40,40*N91/40))</f>
        <v>9.5</v>
      </c>
      <c r="P91" s="56">
        <v>30</v>
      </c>
      <c r="Q91" s="55">
        <v>29.333333333333332</v>
      </c>
      <c r="R91" s="4">
        <f t="shared" si="11"/>
        <v>48.448717948717942</v>
      </c>
      <c r="S91" s="6">
        <v>100</v>
      </c>
      <c r="T91" s="39">
        <f t="shared" si="12"/>
        <v>0.4844871794871794</v>
      </c>
      <c r="U91" s="40" t="s">
        <v>821</v>
      </c>
    </row>
    <row r="92" spans="1:21" x14ac:dyDescent="0.3">
      <c r="A92" s="6">
        <v>87</v>
      </c>
      <c r="B92" s="6" t="s">
        <v>133</v>
      </c>
      <c r="C92" s="6" t="s">
        <v>134</v>
      </c>
      <c r="D92" s="6" t="s">
        <v>135</v>
      </c>
      <c r="E92" s="36" t="str">
        <f t="shared" si="13"/>
        <v>К</v>
      </c>
      <c r="F92" s="36" t="str">
        <f t="shared" si="14"/>
        <v>Н</v>
      </c>
      <c r="G92" s="36" t="str">
        <f t="shared" si="15"/>
        <v>В</v>
      </c>
      <c r="H92" s="2">
        <v>760184</v>
      </c>
      <c r="I92" s="12">
        <v>10</v>
      </c>
      <c r="J92" s="8"/>
      <c r="K92" s="2" t="s">
        <v>10</v>
      </c>
      <c r="L92" s="7"/>
      <c r="M92" s="55">
        <f t="shared" si="17"/>
        <v>0</v>
      </c>
      <c r="N92" s="7">
        <v>7</v>
      </c>
      <c r="O92" s="55">
        <f>IF(N92="-",0,IF(N92&gt;-40,40*N92/10))</f>
        <v>28</v>
      </c>
      <c r="P92" s="7">
        <v>40</v>
      </c>
      <c r="Q92" s="55">
        <v>19.5</v>
      </c>
      <c r="R92" s="4">
        <f t="shared" si="11"/>
        <v>47.5</v>
      </c>
      <c r="S92" s="6">
        <v>100</v>
      </c>
      <c r="T92" s="39">
        <f t="shared" si="12"/>
        <v>0.47499999999999998</v>
      </c>
      <c r="U92" s="40" t="s">
        <v>821</v>
      </c>
    </row>
    <row r="93" spans="1:21" x14ac:dyDescent="0.3">
      <c r="A93" s="6">
        <v>88</v>
      </c>
      <c r="B93" s="6" t="s">
        <v>580</v>
      </c>
      <c r="C93" s="6" t="s">
        <v>500</v>
      </c>
      <c r="D93" s="6" t="s">
        <v>41</v>
      </c>
      <c r="E93" s="36" t="str">
        <f t="shared" si="13"/>
        <v>С</v>
      </c>
      <c r="F93" s="36" t="str">
        <f t="shared" si="14"/>
        <v>Ф</v>
      </c>
      <c r="G93" s="36" t="str">
        <f t="shared" si="15"/>
        <v>С</v>
      </c>
      <c r="H93" s="6">
        <v>761301</v>
      </c>
      <c r="I93" s="24">
        <v>9</v>
      </c>
      <c r="J93" s="6" t="s">
        <v>581</v>
      </c>
      <c r="K93" s="2" t="s">
        <v>10</v>
      </c>
      <c r="L93" s="11">
        <v>30</v>
      </c>
      <c r="M93" s="55">
        <f t="shared" si="17"/>
        <v>11.538461538461538</v>
      </c>
      <c r="N93" s="11">
        <v>4</v>
      </c>
      <c r="O93" s="55">
        <f t="shared" ref="O93:O103" si="18">IF(N93="-",0,IF(N93&gt;-40,40*N93/40))</f>
        <v>4</v>
      </c>
      <c r="P93" s="11">
        <v>40</v>
      </c>
      <c r="Q93" s="55">
        <v>31</v>
      </c>
      <c r="R93" s="4">
        <f t="shared" si="11"/>
        <v>46.53846153846154</v>
      </c>
      <c r="S93" s="6">
        <v>100</v>
      </c>
      <c r="T93" s="39">
        <f t="shared" si="12"/>
        <v>0.4653846153846154</v>
      </c>
      <c r="U93" s="40" t="s">
        <v>821</v>
      </c>
    </row>
    <row r="94" spans="1:21" x14ac:dyDescent="0.3">
      <c r="A94" s="6">
        <v>89</v>
      </c>
      <c r="B94" s="6" t="s">
        <v>781</v>
      </c>
      <c r="C94" s="6" t="s">
        <v>343</v>
      </c>
      <c r="D94" s="6"/>
      <c r="E94" s="36" t="str">
        <f t="shared" si="13"/>
        <v>Ч</v>
      </c>
      <c r="F94" s="36" t="str">
        <f t="shared" si="14"/>
        <v>С</v>
      </c>
      <c r="G94" s="36" t="str">
        <f t="shared" si="15"/>
        <v/>
      </c>
      <c r="H94" s="6">
        <v>766104</v>
      </c>
      <c r="I94" s="37">
        <v>11</v>
      </c>
      <c r="J94" s="6" t="s">
        <v>782</v>
      </c>
      <c r="K94" s="2" t="s">
        <v>10</v>
      </c>
      <c r="L94" s="38">
        <v>31</v>
      </c>
      <c r="M94" s="55">
        <f t="shared" si="17"/>
        <v>11.923076923076923</v>
      </c>
      <c r="N94" s="38">
        <v>6</v>
      </c>
      <c r="O94" s="55">
        <f t="shared" si="18"/>
        <v>6</v>
      </c>
      <c r="P94" s="38">
        <v>31</v>
      </c>
      <c r="Q94" s="55">
        <v>28.387096774193548</v>
      </c>
      <c r="R94" s="4">
        <f t="shared" si="11"/>
        <v>46.310173697270471</v>
      </c>
      <c r="S94" s="6">
        <v>100</v>
      </c>
      <c r="T94" s="39">
        <f t="shared" si="12"/>
        <v>0.46310173697270474</v>
      </c>
      <c r="U94" s="40" t="s">
        <v>821</v>
      </c>
    </row>
    <row r="95" spans="1:21" x14ac:dyDescent="0.3">
      <c r="A95" s="6">
        <v>90</v>
      </c>
      <c r="B95" s="6" t="s">
        <v>776</v>
      </c>
      <c r="C95" s="6" t="s">
        <v>176</v>
      </c>
      <c r="D95" s="6" t="s">
        <v>48</v>
      </c>
      <c r="E95" s="36" t="str">
        <f t="shared" si="13"/>
        <v>М</v>
      </c>
      <c r="F95" s="36" t="str">
        <f t="shared" si="14"/>
        <v>К</v>
      </c>
      <c r="G95" s="36" t="str">
        <f t="shared" si="15"/>
        <v>В</v>
      </c>
      <c r="H95" s="6">
        <v>766104</v>
      </c>
      <c r="I95" s="37">
        <v>10</v>
      </c>
      <c r="J95" s="6" t="s">
        <v>777</v>
      </c>
      <c r="K95" s="2" t="s">
        <v>10</v>
      </c>
      <c r="L95" s="38">
        <v>25</v>
      </c>
      <c r="M95" s="55">
        <f t="shared" si="17"/>
        <v>9.615384615384615</v>
      </c>
      <c r="N95" s="38">
        <v>8.1999999999999993</v>
      </c>
      <c r="O95" s="55">
        <f t="shared" si="18"/>
        <v>8.1999999999999993</v>
      </c>
      <c r="P95" s="38">
        <v>31</v>
      </c>
      <c r="Q95" s="55">
        <v>28.387096774193548</v>
      </c>
      <c r="R95" s="4">
        <f t="shared" si="11"/>
        <v>46.202481389578168</v>
      </c>
      <c r="S95" s="6">
        <v>100</v>
      </c>
      <c r="T95" s="39">
        <f t="shared" si="12"/>
        <v>0.46202481389578165</v>
      </c>
      <c r="U95" s="40" t="s">
        <v>821</v>
      </c>
    </row>
    <row r="96" spans="1:21" x14ac:dyDescent="0.3">
      <c r="A96" s="6">
        <v>91</v>
      </c>
      <c r="B96" s="6" t="s">
        <v>763</v>
      </c>
      <c r="C96" s="6" t="s">
        <v>52</v>
      </c>
      <c r="D96" s="6" t="s">
        <v>35</v>
      </c>
      <c r="E96" s="36" t="str">
        <f t="shared" si="13"/>
        <v>К</v>
      </c>
      <c r="F96" s="36" t="str">
        <f t="shared" si="14"/>
        <v>М</v>
      </c>
      <c r="G96" s="36" t="str">
        <f t="shared" si="15"/>
        <v>Е</v>
      </c>
      <c r="H96" s="6">
        <v>766104</v>
      </c>
      <c r="I96" s="37">
        <v>11</v>
      </c>
      <c r="J96" s="6" t="s">
        <v>764</v>
      </c>
      <c r="K96" s="2" t="s">
        <v>10</v>
      </c>
      <c r="L96" s="44">
        <v>24</v>
      </c>
      <c r="M96" s="55">
        <f t="shared" si="17"/>
        <v>9.2307692307692299</v>
      </c>
      <c r="N96" s="44">
        <v>8</v>
      </c>
      <c r="O96" s="55">
        <f t="shared" si="18"/>
        <v>8</v>
      </c>
      <c r="P96" s="44">
        <v>32</v>
      </c>
      <c r="Q96" s="55">
        <v>27.5</v>
      </c>
      <c r="R96" s="4">
        <f t="shared" si="11"/>
        <v>44.730769230769226</v>
      </c>
      <c r="S96" s="6">
        <v>100</v>
      </c>
      <c r="T96" s="39">
        <f t="shared" si="12"/>
        <v>0.44730769230769224</v>
      </c>
      <c r="U96" s="40" t="s">
        <v>821</v>
      </c>
    </row>
    <row r="97" spans="1:21" x14ac:dyDescent="0.3">
      <c r="A97" s="6">
        <v>92</v>
      </c>
      <c r="B97" s="6" t="s">
        <v>345</v>
      </c>
      <c r="C97" s="6" t="s">
        <v>22</v>
      </c>
      <c r="D97" s="6" t="s">
        <v>48</v>
      </c>
      <c r="E97" s="36" t="str">
        <f t="shared" si="13"/>
        <v>К</v>
      </c>
      <c r="F97" s="36" t="str">
        <f t="shared" si="14"/>
        <v>А</v>
      </c>
      <c r="G97" s="36" t="str">
        <f t="shared" si="15"/>
        <v>В</v>
      </c>
      <c r="H97" s="6">
        <v>766104</v>
      </c>
      <c r="I97" s="37">
        <v>9</v>
      </c>
      <c r="J97" s="6" t="s">
        <v>170</v>
      </c>
      <c r="K97" s="2" t="s">
        <v>10</v>
      </c>
      <c r="L97" s="44">
        <v>26</v>
      </c>
      <c r="M97" s="55">
        <f t="shared" si="17"/>
        <v>10</v>
      </c>
      <c r="N97" s="44">
        <v>8.8000000000000007</v>
      </c>
      <c r="O97" s="55">
        <f t="shared" si="18"/>
        <v>8.8000000000000007</v>
      </c>
      <c r="P97" s="44">
        <v>34</v>
      </c>
      <c r="Q97" s="55">
        <v>25.882352941176471</v>
      </c>
      <c r="R97" s="4">
        <f t="shared" si="11"/>
        <v>44.682352941176475</v>
      </c>
      <c r="S97" s="6">
        <v>100</v>
      </c>
      <c r="T97" s="39">
        <f t="shared" si="12"/>
        <v>0.44682352941176473</v>
      </c>
      <c r="U97" s="40" t="s">
        <v>821</v>
      </c>
    </row>
    <row r="98" spans="1:21" x14ac:dyDescent="0.3">
      <c r="A98" s="6">
        <v>93</v>
      </c>
      <c r="B98" s="6" t="s">
        <v>771</v>
      </c>
      <c r="C98" s="6" t="s">
        <v>34</v>
      </c>
      <c r="D98" s="6" t="s">
        <v>62</v>
      </c>
      <c r="E98" s="36" t="str">
        <f t="shared" si="13"/>
        <v>Ф</v>
      </c>
      <c r="F98" s="36" t="str">
        <f t="shared" si="14"/>
        <v>И</v>
      </c>
      <c r="G98" s="36" t="str">
        <f t="shared" si="15"/>
        <v>А</v>
      </c>
      <c r="H98" s="6">
        <v>766104</v>
      </c>
      <c r="I98" s="37">
        <v>9</v>
      </c>
      <c r="J98" s="6" t="s">
        <v>581</v>
      </c>
      <c r="K98" s="2" t="s">
        <v>10</v>
      </c>
      <c r="L98" s="31">
        <v>23</v>
      </c>
      <c r="M98" s="55">
        <f t="shared" si="17"/>
        <v>8.8461538461538467</v>
      </c>
      <c r="N98" s="31">
        <v>8.8000000000000007</v>
      </c>
      <c r="O98" s="55">
        <f t="shared" si="18"/>
        <v>8.8000000000000007</v>
      </c>
      <c r="P98" s="31">
        <v>33</v>
      </c>
      <c r="Q98" s="55">
        <v>26.666666666666668</v>
      </c>
      <c r="R98" s="4">
        <f t="shared" si="11"/>
        <v>44.312820512820515</v>
      </c>
      <c r="S98" s="6">
        <v>100</v>
      </c>
      <c r="T98" s="39">
        <f t="shared" si="12"/>
        <v>0.44312820512820517</v>
      </c>
      <c r="U98" s="40" t="s">
        <v>821</v>
      </c>
    </row>
    <row r="99" spans="1:21" x14ac:dyDescent="0.3">
      <c r="A99" s="6">
        <v>94</v>
      </c>
      <c r="B99" s="6" t="s">
        <v>773</v>
      </c>
      <c r="C99" s="6" t="s">
        <v>774</v>
      </c>
      <c r="D99" s="6" t="s">
        <v>44</v>
      </c>
      <c r="E99" s="36" t="str">
        <f t="shared" si="13"/>
        <v>О</v>
      </c>
      <c r="F99" s="36" t="str">
        <f t="shared" si="14"/>
        <v>К</v>
      </c>
      <c r="G99" s="36" t="str">
        <f t="shared" si="15"/>
        <v>А</v>
      </c>
      <c r="H99" s="6">
        <v>766104</v>
      </c>
      <c r="I99" s="37">
        <v>9</v>
      </c>
      <c r="J99" s="6" t="s">
        <v>775</v>
      </c>
      <c r="K99" s="2" t="s">
        <v>10</v>
      </c>
      <c r="L99" s="31">
        <v>17</v>
      </c>
      <c r="M99" s="55">
        <f t="shared" si="17"/>
        <v>6.5384615384615383</v>
      </c>
      <c r="N99" s="31">
        <v>9.4</v>
      </c>
      <c r="O99" s="55">
        <f t="shared" si="18"/>
        <v>9.4</v>
      </c>
      <c r="P99" s="31">
        <v>32</v>
      </c>
      <c r="Q99" s="55">
        <v>27.5</v>
      </c>
      <c r="R99" s="4">
        <f t="shared" si="11"/>
        <v>43.438461538461539</v>
      </c>
      <c r="S99" s="6">
        <v>100</v>
      </c>
      <c r="T99" s="39">
        <f t="shared" si="12"/>
        <v>0.43438461538461537</v>
      </c>
      <c r="U99" s="40" t="s">
        <v>821</v>
      </c>
    </row>
    <row r="100" spans="1:21" x14ac:dyDescent="0.3">
      <c r="A100" s="6">
        <v>95</v>
      </c>
      <c r="B100" s="6" t="s">
        <v>740</v>
      </c>
      <c r="C100" s="6" t="s">
        <v>50</v>
      </c>
      <c r="D100" s="6" t="s">
        <v>44</v>
      </c>
      <c r="E100" s="36" t="str">
        <f t="shared" si="13"/>
        <v>Г</v>
      </c>
      <c r="F100" s="36" t="str">
        <f t="shared" si="14"/>
        <v>Д</v>
      </c>
      <c r="G100" s="36" t="str">
        <f t="shared" si="15"/>
        <v>А</v>
      </c>
      <c r="H100" s="6">
        <v>766104</v>
      </c>
      <c r="I100" s="37">
        <v>9</v>
      </c>
      <c r="J100" s="6" t="s">
        <v>186</v>
      </c>
      <c r="K100" s="2" t="s">
        <v>10</v>
      </c>
      <c r="L100" s="44">
        <v>25</v>
      </c>
      <c r="M100" s="55">
        <f t="shared" si="17"/>
        <v>9.615384615384615</v>
      </c>
      <c r="N100" s="44">
        <v>9.6</v>
      </c>
      <c r="O100" s="55">
        <f t="shared" si="18"/>
        <v>9.6</v>
      </c>
      <c r="P100" s="44">
        <v>37</v>
      </c>
      <c r="Q100" s="55">
        <v>23.783783783783782</v>
      </c>
      <c r="R100" s="4">
        <f t="shared" si="11"/>
        <v>42.999168399168397</v>
      </c>
      <c r="S100" s="6">
        <v>100</v>
      </c>
      <c r="T100" s="39">
        <f t="shared" si="12"/>
        <v>0.42999168399168397</v>
      </c>
      <c r="U100" s="40" t="s">
        <v>821</v>
      </c>
    </row>
    <row r="101" spans="1:21" x14ac:dyDescent="0.3">
      <c r="A101" s="6">
        <v>96</v>
      </c>
      <c r="B101" s="6" t="s">
        <v>771</v>
      </c>
      <c r="C101" s="6" t="s">
        <v>134</v>
      </c>
      <c r="D101" s="6" t="s">
        <v>62</v>
      </c>
      <c r="E101" s="36" t="str">
        <f t="shared" si="13"/>
        <v>Ф</v>
      </c>
      <c r="F101" s="36" t="str">
        <f t="shared" si="14"/>
        <v>Н</v>
      </c>
      <c r="G101" s="36" t="str">
        <f t="shared" si="15"/>
        <v>А</v>
      </c>
      <c r="H101" s="6">
        <v>766104</v>
      </c>
      <c r="I101" s="37">
        <v>9</v>
      </c>
      <c r="J101" s="6" t="s">
        <v>772</v>
      </c>
      <c r="K101" s="2" t="s">
        <v>10</v>
      </c>
      <c r="L101" s="31">
        <v>24</v>
      </c>
      <c r="M101" s="55">
        <f t="shared" si="17"/>
        <v>9.2307692307692299</v>
      </c>
      <c r="N101" s="31">
        <v>6</v>
      </c>
      <c r="O101" s="55">
        <f t="shared" si="18"/>
        <v>6</v>
      </c>
      <c r="P101" s="31">
        <v>32</v>
      </c>
      <c r="Q101" s="55">
        <v>27.5</v>
      </c>
      <c r="R101" s="4">
        <f t="shared" si="11"/>
        <v>42.730769230769226</v>
      </c>
      <c r="S101" s="6">
        <v>100</v>
      </c>
      <c r="T101" s="39">
        <f t="shared" si="12"/>
        <v>0.42730769230769228</v>
      </c>
      <c r="U101" s="40" t="s">
        <v>821</v>
      </c>
    </row>
    <row r="102" spans="1:21" x14ac:dyDescent="0.3">
      <c r="A102" s="6">
        <v>97</v>
      </c>
      <c r="B102" s="6" t="s">
        <v>779</v>
      </c>
      <c r="C102" s="6" t="s">
        <v>70</v>
      </c>
      <c r="D102" s="6" t="s">
        <v>62</v>
      </c>
      <c r="E102" s="36" t="str">
        <f t="shared" si="13"/>
        <v>Ч</v>
      </c>
      <c r="F102" s="36" t="str">
        <f t="shared" si="14"/>
        <v>А</v>
      </c>
      <c r="G102" s="36" t="str">
        <f t="shared" si="15"/>
        <v>А</v>
      </c>
      <c r="H102" s="6">
        <v>766104</v>
      </c>
      <c r="I102" s="37">
        <v>9</v>
      </c>
      <c r="J102" s="6" t="s">
        <v>780</v>
      </c>
      <c r="K102" s="2" t="s">
        <v>10</v>
      </c>
      <c r="L102" s="31">
        <v>21</v>
      </c>
      <c r="M102" s="55">
        <f t="shared" si="17"/>
        <v>8.0769230769230766</v>
      </c>
      <c r="N102" s="31">
        <v>9.8000000000000007</v>
      </c>
      <c r="O102" s="55">
        <f t="shared" si="18"/>
        <v>9.8000000000000007</v>
      </c>
      <c r="P102" s="31">
        <v>36</v>
      </c>
      <c r="Q102" s="55">
        <v>24.444444444444443</v>
      </c>
      <c r="R102" s="4">
        <f t="shared" ref="R102:R110" si="19">M102+O102+Q102</f>
        <v>42.32136752136752</v>
      </c>
      <c r="S102" s="6">
        <v>100</v>
      </c>
      <c r="T102" s="39">
        <f t="shared" ref="T102:T110" si="20">R102/S102</f>
        <v>0.4232136752136752</v>
      </c>
      <c r="U102" s="40" t="s">
        <v>821</v>
      </c>
    </row>
    <row r="103" spans="1:21" x14ac:dyDescent="0.3">
      <c r="A103" s="6">
        <v>98</v>
      </c>
      <c r="B103" s="6" t="s">
        <v>765</v>
      </c>
      <c r="C103" s="6" t="s">
        <v>333</v>
      </c>
      <c r="D103" s="6" t="s">
        <v>46</v>
      </c>
      <c r="E103" s="36" t="str">
        <f t="shared" si="13"/>
        <v>Л</v>
      </c>
      <c r="F103" s="36" t="str">
        <f t="shared" si="14"/>
        <v>И</v>
      </c>
      <c r="G103" s="36" t="str">
        <f t="shared" si="15"/>
        <v>Н</v>
      </c>
      <c r="H103" s="6">
        <v>766104</v>
      </c>
      <c r="I103" s="37">
        <v>10</v>
      </c>
      <c r="J103" s="6" t="s">
        <v>766</v>
      </c>
      <c r="K103" s="2" t="s">
        <v>10</v>
      </c>
      <c r="L103" s="44">
        <v>20</v>
      </c>
      <c r="M103" s="55">
        <f t="shared" si="17"/>
        <v>7.6923076923076925</v>
      </c>
      <c r="N103" s="44">
        <v>8</v>
      </c>
      <c r="O103" s="55">
        <f t="shared" si="18"/>
        <v>8</v>
      </c>
      <c r="P103" s="44">
        <v>36</v>
      </c>
      <c r="Q103" s="55">
        <v>24.444444444444443</v>
      </c>
      <c r="R103" s="4">
        <f t="shared" si="19"/>
        <v>40.136752136752136</v>
      </c>
      <c r="S103" s="6">
        <v>100</v>
      </c>
      <c r="T103" s="39">
        <f t="shared" si="20"/>
        <v>0.40136752136752135</v>
      </c>
      <c r="U103" s="40" t="s">
        <v>821</v>
      </c>
    </row>
    <row r="104" spans="1:21" x14ac:dyDescent="0.3">
      <c r="A104" s="6">
        <v>99</v>
      </c>
      <c r="B104" s="6" t="s">
        <v>474</v>
      </c>
      <c r="C104" s="6" t="s">
        <v>386</v>
      </c>
      <c r="D104" s="6" t="s">
        <v>51</v>
      </c>
      <c r="E104" s="36" t="str">
        <f t="shared" si="13"/>
        <v>Д</v>
      </c>
      <c r="F104" s="36" t="str">
        <f t="shared" si="14"/>
        <v>П</v>
      </c>
      <c r="G104" s="36" t="str">
        <f t="shared" si="15"/>
        <v>М</v>
      </c>
      <c r="H104" s="6">
        <v>760244</v>
      </c>
      <c r="I104" s="24">
        <v>9</v>
      </c>
      <c r="J104" s="6" t="s">
        <v>141</v>
      </c>
      <c r="K104" s="2" t="s">
        <v>10</v>
      </c>
      <c r="L104" s="45">
        <v>38</v>
      </c>
      <c r="M104" s="55"/>
      <c r="N104" s="45">
        <v>8.5</v>
      </c>
      <c r="O104" s="55"/>
      <c r="P104" s="45">
        <v>15</v>
      </c>
      <c r="Q104" s="55">
        <v>40</v>
      </c>
      <c r="R104" s="4">
        <f t="shared" si="19"/>
        <v>40</v>
      </c>
      <c r="S104" s="6">
        <v>100</v>
      </c>
      <c r="T104" s="39">
        <f t="shared" si="20"/>
        <v>0.4</v>
      </c>
      <c r="U104" s="40" t="str">
        <f t="shared" ref="U104:U110" si="21">IF(R104&gt;75%*S104,"Победитель",IF(R104&gt;50%*S104,"Призёр","Участник"))</f>
        <v>Участник</v>
      </c>
    </row>
    <row r="105" spans="1:21" x14ac:dyDescent="0.3">
      <c r="A105" s="6">
        <v>100</v>
      </c>
      <c r="B105" s="6" t="s">
        <v>761</v>
      </c>
      <c r="C105" s="6" t="s">
        <v>762</v>
      </c>
      <c r="D105" s="6" t="s">
        <v>48</v>
      </c>
      <c r="E105" s="36" t="str">
        <f t="shared" si="13"/>
        <v>Б</v>
      </c>
      <c r="F105" s="36" t="str">
        <f t="shared" si="14"/>
        <v>Н</v>
      </c>
      <c r="G105" s="36" t="str">
        <f t="shared" si="15"/>
        <v>В</v>
      </c>
      <c r="H105" s="6">
        <v>766104</v>
      </c>
      <c r="I105" s="37">
        <v>9</v>
      </c>
      <c r="J105" s="6" t="s">
        <v>175</v>
      </c>
      <c r="K105" s="2" t="s">
        <v>10</v>
      </c>
      <c r="L105" s="44">
        <v>0</v>
      </c>
      <c r="M105" s="55">
        <f>IF(L105="-",0,IF(L105&gt;-20,20*L105/52))</f>
        <v>0</v>
      </c>
      <c r="N105" s="44">
        <v>0</v>
      </c>
      <c r="O105" s="55">
        <f>IF(N105="-",0,IF(N105&gt;-40,40*N105/40))</f>
        <v>0</v>
      </c>
      <c r="P105" s="44">
        <v>22</v>
      </c>
      <c r="Q105" s="55">
        <v>40</v>
      </c>
      <c r="R105" s="4">
        <f t="shared" si="19"/>
        <v>40</v>
      </c>
      <c r="S105" s="6">
        <v>100</v>
      </c>
      <c r="T105" s="39">
        <f t="shared" si="20"/>
        <v>0.4</v>
      </c>
      <c r="U105" s="40" t="str">
        <f t="shared" si="21"/>
        <v>Участник</v>
      </c>
    </row>
    <row r="106" spans="1:21" x14ac:dyDescent="0.3">
      <c r="A106" s="6">
        <v>101</v>
      </c>
      <c r="B106" s="6" t="s">
        <v>778</v>
      </c>
      <c r="C106" s="6" t="s">
        <v>343</v>
      </c>
      <c r="D106" s="6"/>
      <c r="E106" s="36" t="str">
        <f t="shared" si="13"/>
        <v>С</v>
      </c>
      <c r="F106" s="36" t="str">
        <f t="shared" si="14"/>
        <v>С</v>
      </c>
      <c r="G106" s="36" t="str">
        <f t="shared" si="15"/>
        <v/>
      </c>
      <c r="H106" s="6">
        <v>766104</v>
      </c>
      <c r="I106" s="37">
        <v>9</v>
      </c>
      <c r="J106" s="6" t="s">
        <v>583</v>
      </c>
      <c r="K106" s="2" t="s">
        <v>10</v>
      </c>
      <c r="L106" s="31">
        <v>28</v>
      </c>
      <c r="M106" s="55">
        <f>IF(L106="-",0,IF(L106&gt;-20,20*L106/52))</f>
        <v>10.76923076923077</v>
      </c>
      <c r="N106" s="31">
        <v>5</v>
      </c>
      <c r="O106" s="55">
        <f>IF(N106="-",0,IF(N106&gt;-40,40*N106/40))</f>
        <v>5</v>
      </c>
      <c r="P106" s="31">
        <v>37</v>
      </c>
      <c r="Q106" s="55">
        <v>23.783783783783782</v>
      </c>
      <c r="R106" s="4">
        <f t="shared" si="19"/>
        <v>39.553014553014549</v>
      </c>
      <c r="S106" s="6">
        <v>100</v>
      </c>
      <c r="T106" s="39">
        <f t="shared" si="20"/>
        <v>0.39553014553014548</v>
      </c>
      <c r="U106" s="40" t="str">
        <f t="shared" si="21"/>
        <v>Участник</v>
      </c>
    </row>
    <row r="107" spans="1:21" x14ac:dyDescent="0.3">
      <c r="A107" s="6">
        <v>102</v>
      </c>
      <c r="B107" s="6" t="s">
        <v>759</v>
      </c>
      <c r="C107" s="6" t="s">
        <v>282</v>
      </c>
      <c r="D107" s="6" t="s">
        <v>131</v>
      </c>
      <c r="E107" s="36" t="str">
        <f t="shared" si="13"/>
        <v>Р</v>
      </c>
      <c r="F107" s="36" t="str">
        <f t="shared" si="14"/>
        <v>В</v>
      </c>
      <c r="G107" s="36" t="str">
        <f t="shared" si="15"/>
        <v>Д</v>
      </c>
      <c r="H107" s="6">
        <v>766104</v>
      </c>
      <c r="I107" s="37">
        <v>11</v>
      </c>
      <c r="J107" s="6" t="s">
        <v>157</v>
      </c>
      <c r="K107" s="2" t="s">
        <v>10</v>
      </c>
      <c r="L107" s="44">
        <v>25</v>
      </c>
      <c r="M107" s="55">
        <f>IF(L107="-",0,IF(L107&gt;-20,20*L107/52))</f>
        <v>9.615384615384615</v>
      </c>
      <c r="N107" s="44">
        <v>8.4</v>
      </c>
      <c r="O107" s="55">
        <f>IF(N107="-",0,IF(N107&gt;-40,40*N107/40))</f>
        <v>8.4</v>
      </c>
      <c r="P107" s="44">
        <v>41</v>
      </c>
      <c r="Q107" s="55">
        <v>21.463414634146343</v>
      </c>
      <c r="R107" s="4">
        <f t="shared" si="19"/>
        <v>39.478799249530958</v>
      </c>
      <c r="S107" s="6">
        <v>100</v>
      </c>
      <c r="T107" s="39">
        <f t="shared" si="20"/>
        <v>0.3947879924953096</v>
      </c>
      <c r="U107" s="40" t="str">
        <f t="shared" si="21"/>
        <v>Участник</v>
      </c>
    </row>
    <row r="108" spans="1:21" x14ac:dyDescent="0.3">
      <c r="A108" s="6">
        <v>103</v>
      </c>
      <c r="B108" s="6" t="s">
        <v>678</v>
      </c>
      <c r="C108" s="6" t="s">
        <v>161</v>
      </c>
      <c r="D108" s="6" t="s">
        <v>596</v>
      </c>
      <c r="E108" s="36" t="str">
        <f t="shared" si="13"/>
        <v>М</v>
      </c>
      <c r="F108" s="36" t="str">
        <f t="shared" si="14"/>
        <v>А</v>
      </c>
      <c r="G108" s="36" t="str">
        <f t="shared" si="15"/>
        <v>К</v>
      </c>
      <c r="H108" s="6">
        <v>766104</v>
      </c>
      <c r="I108" s="37">
        <v>10</v>
      </c>
      <c r="J108" s="6" t="s">
        <v>767</v>
      </c>
      <c r="K108" s="2" t="s">
        <v>10</v>
      </c>
      <c r="L108" s="31">
        <v>21</v>
      </c>
      <c r="M108" s="55">
        <f>IF(L108="-",0,IF(L108&gt;-20,20*L108/52))</f>
        <v>8.0769230769230766</v>
      </c>
      <c r="N108" s="31">
        <v>8.1</v>
      </c>
      <c r="O108" s="55">
        <f>IF(N108="-",0,IF(N108&gt;-40,40*N108/40))</f>
        <v>8.1</v>
      </c>
      <c r="P108" s="31">
        <v>38</v>
      </c>
      <c r="Q108" s="55">
        <v>23.157894736842106</v>
      </c>
      <c r="R108" s="4">
        <f t="shared" si="19"/>
        <v>39.334817813765184</v>
      </c>
      <c r="S108" s="6">
        <v>100</v>
      </c>
      <c r="T108" s="39">
        <f t="shared" si="20"/>
        <v>0.39334817813765183</v>
      </c>
      <c r="U108" s="40" t="str">
        <f t="shared" si="21"/>
        <v>Участник</v>
      </c>
    </row>
    <row r="109" spans="1:21" x14ac:dyDescent="0.3">
      <c r="A109" s="6">
        <v>104</v>
      </c>
      <c r="B109" s="6" t="s">
        <v>757</v>
      </c>
      <c r="C109" s="6" t="s">
        <v>732</v>
      </c>
      <c r="D109" s="6" t="s">
        <v>294</v>
      </c>
      <c r="E109" s="36" t="str">
        <f t="shared" si="13"/>
        <v>К</v>
      </c>
      <c r="F109" s="36" t="str">
        <f t="shared" si="14"/>
        <v>С</v>
      </c>
      <c r="G109" s="36" t="str">
        <f t="shared" si="15"/>
        <v>И</v>
      </c>
      <c r="H109" s="6">
        <v>766104</v>
      </c>
      <c r="I109" s="37">
        <v>11</v>
      </c>
      <c r="J109" s="6" t="s">
        <v>758</v>
      </c>
      <c r="K109" s="2" t="s">
        <v>10</v>
      </c>
      <c r="L109" s="44">
        <v>28</v>
      </c>
      <c r="M109" s="55">
        <f>IF(L109="-",0,IF(L109&gt;-20,20*L109/52))</f>
        <v>10.76923076923077</v>
      </c>
      <c r="N109" s="44">
        <v>9.6</v>
      </c>
      <c r="O109" s="55">
        <f>IF(N109="-",0,IF(N109&gt;-40,40*N109/40))</f>
        <v>9.6</v>
      </c>
      <c r="P109" s="44">
        <v>50</v>
      </c>
      <c r="Q109" s="55">
        <v>17.600000000000001</v>
      </c>
      <c r="R109" s="4">
        <f t="shared" si="19"/>
        <v>37.969230769230769</v>
      </c>
      <c r="S109" s="6">
        <v>100</v>
      </c>
      <c r="T109" s="39">
        <f t="shared" si="20"/>
        <v>0.37969230769230772</v>
      </c>
      <c r="U109" s="40" t="str">
        <f t="shared" si="21"/>
        <v>Участник</v>
      </c>
    </row>
    <row r="110" spans="1:21" x14ac:dyDescent="0.3">
      <c r="A110" s="6">
        <v>105</v>
      </c>
      <c r="B110" s="6" t="s">
        <v>475</v>
      </c>
      <c r="C110" s="6" t="s">
        <v>37</v>
      </c>
      <c r="D110" s="6" t="s">
        <v>41</v>
      </c>
      <c r="E110" s="36" t="str">
        <f t="shared" si="13"/>
        <v>Л</v>
      </c>
      <c r="F110" s="36" t="str">
        <f t="shared" si="14"/>
        <v>Е</v>
      </c>
      <c r="G110" s="36" t="str">
        <f t="shared" si="15"/>
        <v>С</v>
      </c>
      <c r="H110" s="6">
        <v>760244</v>
      </c>
      <c r="I110" s="24">
        <v>9</v>
      </c>
      <c r="J110" s="6" t="s">
        <v>476</v>
      </c>
      <c r="K110" s="2" t="s">
        <v>10</v>
      </c>
      <c r="L110" s="45">
        <v>37</v>
      </c>
      <c r="M110" s="55"/>
      <c r="N110" s="45">
        <v>6.5</v>
      </c>
      <c r="O110" s="55"/>
      <c r="P110" s="45">
        <v>23</v>
      </c>
      <c r="Q110" s="55">
        <v>26.086956521739129</v>
      </c>
      <c r="R110" s="4">
        <f t="shared" si="19"/>
        <v>26.086956521739129</v>
      </c>
      <c r="S110" s="6">
        <v>100</v>
      </c>
      <c r="T110" s="39">
        <f t="shared" si="20"/>
        <v>0.2608695652173913</v>
      </c>
      <c r="U110" s="40" t="str">
        <f t="shared" si="21"/>
        <v>Участник</v>
      </c>
    </row>
  </sheetData>
  <sheetProtection sheet="1" objects="1" scenarios="1"/>
  <sortState ref="B6:U110">
    <sortCondition descending="1" ref="R6:R110"/>
  </sortState>
  <mergeCells count="21">
    <mergeCell ref="S3:S5"/>
    <mergeCell ref="T3:T5"/>
    <mergeCell ref="U3:U5"/>
    <mergeCell ref="L4:M4"/>
    <mergeCell ref="N4:O4"/>
    <mergeCell ref="P4:Q4"/>
    <mergeCell ref="R3:R5"/>
    <mergeCell ref="L1:Q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Q3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="70" zoomScaleNormal="70" workbookViewId="0">
      <selection activeCell="A69" sqref="A69:XFD69"/>
    </sheetView>
  </sheetViews>
  <sheetFormatPr defaultColWidth="9.140625" defaultRowHeight="18.75" x14ac:dyDescent="0.3"/>
  <cols>
    <col min="1" max="1" width="7.42578125" style="27" customWidth="1"/>
    <col min="2" max="2" width="20.28515625" style="27" customWidth="1"/>
    <col min="3" max="3" width="18" style="27" hidden="1" customWidth="1"/>
    <col min="4" max="4" width="22.140625" style="27" hidden="1" customWidth="1"/>
    <col min="5" max="5" width="4.140625" style="27" hidden="1" customWidth="1"/>
    <col min="6" max="7" width="4.140625" style="27" customWidth="1"/>
    <col min="8" max="8" width="13.140625" style="27" customWidth="1"/>
    <col min="9" max="9" width="8.140625" style="28" customWidth="1"/>
    <col min="10" max="10" width="12.28515625" style="27" hidden="1" customWidth="1"/>
    <col min="11" max="11" width="25.7109375" style="27" customWidth="1"/>
    <col min="12" max="12" width="10.42578125" style="31" customWidth="1"/>
    <col min="13" max="13" width="10.42578125" style="32" customWidth="1"/>
    <col min="14" max="14" width="13.28515625" style="31" customWidth="1"/>
    <col min="15" max="16" width="12" style="31" customWidth="1"/>
    <col min="17" max="17" width="13.28515625" style="31" customWidth="1"/>
    <col min="18" max="18" width="10.140625" style="29" customWidth="1"/>
    <col min="19" max="20" width="10" style="27" customWidth="1"/>
    <col min="21" max="21" width="12.5703125" style="29" customWidth="1"/>
    <col min="22" max="16384" width="9.140625" style="27"/>
  </cols>
  <sheetData>
    <row r="1" spans="1:21" ht="20.25" x14ac:dyDescent="0.3">
      <c r="A1" s="27" t="s">
        <v>20</v>
      </c>
      <c r="L1" s="87"/>
      <c r="M1" s="87"/>
      <c r="N1" s="87"/>
      <c r="O1" s="87"/>
      <c r="P1" s="87"/>
      <c r="Q1" s="87"/>
    </row>
    <row r="2" spans="1:21" x14ac:dyDescent="0.3">
      <c r="A2" s="88" t="s">
        <v>820</v>
      </c>
      <c r="B2" s="88"/>
      <c r="C2" s="88"/>
    </row>
    <row r="3" spans="1:21" s="33" customFormat="1" ht="22.5" customHeight="1" x14ac:dyDescent="0.25">
      <c r="A3" s="89" t="s">
        <v>0</v>
      </c>
      <c r="B3" s="89" t="s">
        <v>1</v>
      </c>
      <c r="C3" s="89" t="s">
        <v>2</v>
      </c>
      <c r="D3" s="89" t="s">
        <v>3</v>
      </c>
      <c r="E3" s="89"/>
      <c r="F3" s="89"/>
      <c r="G3" s="89"/>
      <c r="H3" s="89" t="s">
        <v>12</v>
      </c>
      <c r="I3" s="92" t="s">
        <v>4</v>
      </c>
      <c r="J3" s="89" t="s">
        <v>11</v>
      </c>
      <c r="K3" s="89" t="s">
        <v>9</v>
      </c>
      <c r="L3" s="95" t="s">
        <v>13</v>
      </c>
      <c r="M3" s="96"/>
      <c r="N3" s="96"/>
      <c r="O3" s="96"/>
      <c r="P3" s="96"/>
      <c r="Q3" s="97"/>
      <c r="R3" s="98" t="s">
        <v>6</v>
      </c>
      <c r="S3" s="89" t="s">
        <v>5</v>
      </c>
      <c r="T3" s="89" t="s">
        <v>8</v>
      </c>
      <c r="U3" s="98" t="s">
        <v>7</v>
      </c>
    </row>
    <row r="4" spans="1:21" s="33" customFormat="1" ht="16.5" customHeight="1" x14ac:dyDescent="0.25">
      <c r="A4" s="90"/>
      <c r="B4" s="90"/>
      <c r="C4" s="90"/>
      <c r="D4" s="90"/>
      <c r="E4" s="90"/>
      <c r="F4" s="90"/>
      <c r="G4" s="90"/>
      <c r="H4" s="90"/>
      <c r="I4" s="93"/>
      <c r="J4" s="90"/>
      <c r="K4" s="90"/>
      <c r="L4" s="95" t="s">
        <v>14</v>
      </c>
      <c r="M4" s="97"/>
      <c r="N4" s="95" t="s">
        <v>15</v>
      </c>
      <c r="O4" s="97"/>
      <c r="P4" s="95" t="s">
        <v>16</v>
      </c>
      <c r="Q4" s="97"/>
      <c r="R4" s="99"/>
      <c r="S4" s="90"/>
      <c r="T4" s="90"/>
      <c r="U4" s="99"/>
    </row>
    <row r="5" spans="1:21" s="33" customFormat="1" x14ac:dyDescent="0.25">
      <c r="A5" s="91"/>
      <c r="B5" s="91"/>
      <c r="C5" s="91"/>
      <c r="D5" s="91"/>
      <c r="E5" s="91"/>
      <c r="F5" s="91"/>
      <c r="G5" s="91"/>
      <c r="H5" s="91"/>
      <c r="I5" s="94"/>
      <c r="J5" s="91"/>
      <c r="K5" s="91"/>
      <c r="L5" s="34" t="s">
        <v>17</v>
      </c>
      <c r="M5" s="35" t="s">
        <v>18</v>
      </c>
      <c r="N5" s="34" t="s">
        <v>17</v>
      </c>
      <c r="O5" s="34" t="s">
        <v>18</v>
      </c>
      <c r="P5" s="34" t="s">
        <v>19</v>
      </c>
      <c r="Q5" s="34" t="s">
        <v>18</v>
      </c>
      <c r="R5" s="100"/>
      <c r="S5" s="91"/>
      <c r="T5" s="91"/>
      <c r="U5" s="100"/>
    </row>
    <row r="6" spans="1:21" ht="18.75" customHeight="1" x14ac:dyDescent="0.3">
      <c r="A6" s="6">
        <v>1</v>
      </c>
      <c r="B6" s="6" t="s">
        <v>392</v>
      </c>
      <c r="C6" s="6" t="s">
        <v>184</v>
      </c>
      <c r="D6" s="6" t="s">
        <v>54</v>
      </c>
      <c r="E6" s="36" t="str">
        <f>LEFT(B6,1)</f>
        <v>П</v>
      </c>
      <c r="F6" s="36" t="str">
        <f t="shared" ref="F6" si="0">LEFT(C6,1)</f>
        <v>А</v>
      </c>
      <c r="G6" s="36" t="str">
        <f t="shared" ref="G6" si="1">LEFT(D6,1)</f>
        <v>И</v>
      </c>
      <c r="H6" s="6">
        <v>764209</v>
      </c>
      <c r="I6" s="37">
        <v>10</v>
      </c>
      <c r="J6" s="6" t="s">
        <v>127</v>
      </c>
      <c r="K6" s="2" t="s">
        <v>10</v>
      </c>
      <c r="L6" s="11">
        <v>48</v>
      </c>
      <c r="M6" s="55">
        <f>IF(L6="-",0,IF(L6&gt;-20,20*L6/52))</f>
        <v>18.46153846153846</v>
      </c>
      <c r="N6" s="22" t="s">
        <v>634</v>
      </c>
      <c r="O6" s="55">
        <v>38</v>
      </c>
      <c r="P6" s="22" t="s">
        <v>639</v>
      </c>
      <c r="Q6" s="55">
        <v>37.777777777777779</v>
      </c>
      <c r="R6" s="4">
        <f t="shared" ref="R6:R37" si="2">M6+O6+Q6</f>
        <v>94.239316239316238</v>
      </c>
      <c r="S6" s="6">
        <v>100</v>
      </c>
      <c r="T6" s="39">
        <f t="shared" ref="T6:T37" si="3">R6/S6</f>
        <v>0.9423931623931624</v>
      </c>
      <c r="U6" s="58" t="str">
        <f t="shared" ref="U6:U27" si="4">IF(R6&gt;75%*S6,"Победитель",IF(R6&gt;50%*S6,"Призёр","Участник"))</f>
        <v>Победитель</v>
      </c>
    </row>
    <row r="7" spans="1:21" x14ac:dyDescent="0.3">
      <c r="A7" s="6">
        <v>2</v>
      </c>
      <c r="B7" s="1" t="s">
        <v>66</v>
      </c>
      <c r="C7" s="1" t="s">
        <v>31</v>
      </c>
      <c r="D7" s="1" t="s">
        <v>32</v>
      </c>
      <c r="E7" s="36" t="str">
        <f>LEFT(B7,1)</f>
        <v>Б</v>
      </c>
      <c r="F7" s="36" t="str">
        <f t="shared" ref="F7:G8" si="5">LEFT(C7,1)</f>
        <v>В</v>
      </c>
      <c r="G7" s="36" t="str">
        <f t="shared" si="5"/>
        <v>А</v>
      </c>
      <c r="H7" s="8">
        <v>760184</v>
      </c>
      <c r="I7" s="37">
        <v>11</v>
      </c>
      <c r="J7" s="8" t="s">
        <v>125</v>
      </c>
      <c r="K7" s="2" t="s">
        <v>10</v>
      </c>
      <c r="L7" s="3">
        <v>45</v>
      </c>
      <c r="M7" s="55">
        <f>IF(L7="-",0,IF(L7&gt;-20,20*L7/57))</f>
        <v>15.789473684210526</v>
      </c>
      <c r="N7" s="3">
        <v>9.5</v>
      </c>
      <c r="O7" s="55">
        <f>IF(N7="-",0,IF(N7&gt;-40,40*N7/10))</f>
        <v>38</v>
      </c>
      <c r="P7" s="3">
        <v>21.4</v>
      </c>
      <c r="Q7" s="55">
        <v>40</v>
      </c>
      <c r="R7" s="4">
        <f t="shared" si="2"/>
        <v>93.78947368421052</v>
      </c>
      <c r="S7" s="6">
        <v>100</v>
      </c>
      <c r="T7" s="39">
        <f t="shared" si="3"/>
        <v>0.93789473684210523</v>
      </c>
      <c r="U7" s="58" t="str">
        <f t="shared" si="4"/>
        <v>Победитель</v>
      </c>
    </row>
    <row r="8" spans="1:21" x14ac:dyDescent="0.3">
      <c r="A8" s="6">
        <v>3</v>
      </c>
      <c r="B8" s="6" t="s">
        <v>652</v>
      </c>
      <c r="C8" s="6" t="s">
        <v>195</v>
      </c>
      <c r="D8" s="6" t="s">
        <v>30</v>
      </c>
      <c r="E8" s="36" t="str">
        <f t="shared" ref="E8:E71" si="6">LEFT(B8,1)</f>
        <v>К</v>
      </c>
      <c r="F8" s="36" t="str">
        <f t="shared" si="5"/>
        <v>К</v>
      </c>
      <c r="G8" s="36" t="str">
        <f t="shared" si="5"/>
        <v>М</v>
      </c>
      <c r="H8" s="6">
        <v>760188</v>
      </c>
      <c r="I8" s="37">
        <v>11</v>
      </c>
      <c r="J8" s="6" t="s">
        <v>658</v>
      </c>
      <c r="K8" s="2" t="s">
        <v>10</v>
      </c>
      <c r="L8" s="11">
        <v>43</v>
      </c>
      <c r="M8" s="55">
        <f>IF(L8="-",0,IF(L8&gt;-20,20*L8/52))</f>
        <v>16.53846153846154</v>
      </c>
      <c r="N8" s="11">
        <v>9</v>
      </c>
      <c r="O8" s="55">
        <v>36</v>
      </c>
      <c r="P8" s="11">
        <v>27.7</v>
      </c>
      <c r="Q8" s="55">
        <v>39.711191335740075</v>
      </c>
      <c r="R8" s="4">
        <f t="shared" si="2"/>
        <v>92.249652874201615</v>
      </c>
      <c r="S8" s="6">
        <v>100</v>
      </c>
      <c r="T8" s="39">
        <f t="shared" si="3"/>
        <v>0.92249652874201615</v>
      </c>
      <c r="U8" s="58" t="str">
        <f t="shared" si="4"/>
        <v>Победитель</v>
      </c>
    </row>
    <row r="9" spans="1:21" x14ac:dyDescent="0.3">
      <c r="A9" s="6">
        <v>4</v>
      </c>
      <c r="B9" s="6" t="s">
        <v>416</v>
      </c>
      <c r="C9" s="6" t="s">
        <v>417</v>
      </c>
      <c r="D9" s="6" t="s">
        <v>306</v>
      </c>
      <c r="E9" s="36" t="str">
        <f t="shared" si="6"/>
        <v>А</v>
      </c>
      <c r="F9" s="36" t="str">
        <f t="shared" ref="F9:F72" si="7">LEFT(C9,1)</f>
        <v>Я</v>
      </c>
      <c r="G9" s="36" t="str">
        <f t="shared" ref="G9:G72" si="8">LEFT(D9,1)</f>
        <v>А</v>
      </c>
      <c r="H9" s="6">
        <v>760239</v>
      </c>
      <c r="I9" s="37">
        <v>9</v>
      </c>
      <c r="J9" s="6" t="s">
        <v>153</v>
      </c>
      <c r="K9" s="2" t="s">
        <v>10</v>
      </c>
      <c r="L9" s="11">
        <v>44</v>
      </c>
      <c r="M9" s="55">
        <v>15.43859649122807</v>
      </c>
      <c r="N9" s="11">
        <v>9.1999999999999993</v>
      </c>
      <c r="O9" s="55">
        <v>36.799999999999997</v>
      </c>
      <c r="P9" s="11">
        <v>24.25</v>
      </c>
      <c r="Q9" s="55">
        <v>40</v>
      </c>
      <c r="R9" s="4">
        <f t="shared" si="2"/>
        <v>92.238596491228066</v>
      </c>
      <c r="S9" s="6">
        <v>100</v>
      </c>
      <c r="T9" s="39">
        <f t="shared" si="3"/>
        <v>0.92238596491228064</v>
      </c>
      <c r="U9" s="58" t="str">
        <f t="shared" si="4"/>
        <v>Победитель</v>
      </c>
    </row>
    <row r="10" spans="1:21" x14ac:dyDescent="0.3">
      <c r="A10" s="6">
        <v>5</v>
      </c>
      <c r="B10" s="6" t="s">
        <v>314</v>
      </c>
      <c r="C10" s="6" t="s">
        <v>25</v>
      </c>
      <c r="D10" s="6" t="s">
        <v>308</v>
      </c>
      <c r="E10" s="36" t="str">
        <f t="shared" si="6"/>
        <v>Б</v>
      </c>
      <c r="F10" s="36" t="str">
        <f t="shared" si="7"/>
        <v>Д</v>
      </c>
      <c r="G10" s="36" t="str">
        <f t="shared" si="8"/>
        <v>Э</v>
      </c>
      <c r="H10" s="6">
        <v>760186</v>
      </c>
      <c r="I10" s="46">
        <v>9</v>
      </c>
      <c r="J10" s="10" t="s">
        <v>615</v>
      </c>
      <c r="K10" s="2" t="s">
        <v>10</v>
      </c>
      <c r="L10" s="11">
        <v>36</v>
      </c>
      <c r="M10" s="55">
        <v>12.631578947368421</v>
      </c>
      <c r="N10" s="11">
        <v>9.5</v>
      </c>
      <c r="O10" s="55">
        <v>38</v>
      </c>
      <c r="P10" s="11">
        <v>23.7</v>
      </c>
      <c r="Q10" s="55">
        <v>40</v>
      </c>
      <c r="R10" s="4">
        <f t="shared" si="2"/>
        <v>90.631578947368425</v>
      </c>
      <c r="S10" s="6">
        <v>100</v>
      </c>
      <c r="T10" s="39">
        <f t="shared" si="3"/>
        <v>0.9063157894736843</v>
      </c>
      <c r="U10" s="58" t="str">
        <f t="shared" si="4"/>
        <v>Победитель</v>
      </c>
    </row>
    <row r="11" spans="1:21" x14ac:dyDescent="0.3">
      <c r="A11" s="6">
        <v>6</v>
      </c>
      <c r="B11" s="6" t="s">
        <v>645</v>
      </c>
      <c r="C11" s="6" t="s">
        <v>25</v>
      </c>
      <c r="D11" s="6" t="s">
        <v>30</v>
      </c>
      <c r="E11" s="36" t="str">
        <f t="shared" si="6"/>
        <v>Т</v>
      </c>
      <c r="F11" s="36" t="str">
        <f t="shared" si="7"/>
        <v>Д</v>
      </c>
      <c r="G11" s="36" t="str">
        <f t="shared" si="8"/>
        <v>М</v>
      </c>
      <c r="H11" s="6">
        <v>760188</v>
      </c>
      <c r="I11" s="37">
        <v>9</v>
      </c>
      <c r="J11" s="6" t="s">
        <v>412</v>
      </c>
      <c r="K11" s="2" t="s">
        <v>10</v>
      </c>
      <c r="L11" s="11">
        <v>43</v>
      </c>
      <c r="M11" s="55">
        <f>IF(L11="-",0,IF(L11&gt;-20,20*L11/52))</f>
        <v>16.53846153846154</v>
      </c>
      <c r="N11" s="11">
        <v>8.5</v>
      </c>
      <c r="O11" s="55">
        <v>34</v>
      </c>
      <c r="P11" s="11">
        <v>27.5</v>
      </c>
      <c r="Q11" s="55">
        <v>40</v>
      </c>
      <c r="R11" s="4">
        <f t="shared" si="2"/>
        <v>90.538461538461547</v>
      </c>
      <c r="S11" s="6">
        <v>100</v>
      </c>
      <c r="T11" s="39">
        <f t="shared" si="3"/>
        <v>0.90538461538461545</v>
      </c>
      <c r="U11" s="58" t="str">
        <f t="shared" si="4"/>
        <v>Победитель</v>
      </c>
    </row>
    <row r="12" spans="1:21" x14ac:dyDescent="0.3">
      <c r="A12" s="6">
        <v>7</v>
      </c>
      <c r="B12" s="6" t="s">
        <v>653</v>
      </c>
      <c r="C12" s="6" t="s">
        <v>319</v>
      </c>
      <c r="D12" s="6" t="s">
        <v>30</v>
      </c>
      <c r="E12" s="36" t="str">
        <f t="shared" si="6"/>
        <v>С</v>
      </c>
      <c r="F12" s="36" t="str">
        <f t="shared" si="7"/>
        <v>Д</v>
      </c>
      <c r="G12" s="36" t="str">
        <f t="shared" si="8"/>
        <v>М</v>
      </c>
      <c r="H12" s="6">
        <v>760188</v>
      </c>
      <c r="I12" s="37">
        <v>11</v>
      </c>
      <c r="J12" s="6" t="s">
        <v>659</v>
      </c>
      <c r="K12" s="2" t="s">
        <v>10</v>
      </c>
      <c r="L12" s="11">
        <v>38</v>
      </c>
      <c r="M12" s="55">
        <f>IF(L12="-",0,IF(L12&gt;-20,20*L12/52))</f>
        <v>14.615384615384615</v>
      </c>
      <c r="N12" s="11">
        <v>9</v>
      </c>
      <c r="O12" s="55">
        <v>36</v>
      </c>
      <c r="P12" s="11">
        <v>27.8</v>
      </c>
      <c r="Q12" s="55">
        <v>39.568345323741006</v>
      </c>
      <c r="R12" s="4">
        <f t="shared" si="2"/>
        <v>90.183729939125612</v>
      </c>
      <c r="S12" s="6">
        <v>100</v>
      </c>
      <c r="T12" s="39">
        <f t="shared" si="3"/>
        <v>0.90183729939125612</v>
      </c>
      <c r="U12" s="58" t="str">
        <f t="shared" si="4"/>
        <v>Победитель</v>
      </c>
    </row>
    <row r="13" spans="1:21" x14ac:dyDescent="0.3">
      <c r="A13" s="6">
        <v>8</v>
      </c>
      <c r="B13" s="6" t="s">
        <v>198</v>
      </c>
      <c r="C13" s="6" t="s">
        <v>199</v>
      </c>
      <c r="D13" s="6" t="s">
        <v>200</v>
      </c>
      <c r="E13" s="36" t="str">
        <f t="shared" si="6"/>
        <v>К</v>
      </c>
      <c r="F13" s="36" t="str">
        <f t="shared" si="7"/>
        <v>М</v>
      </c>
      <c r="G13" s="36" t="str">
        <f t="shared" si="8"/>
        <v>Е</v>
      </c>
      <c r="H13" s="6">
        <v>763282</v>
      </c>
      <c r="I13" s="37">
        <v>10</v>
      </c>
      <c r="J13" s="6" t="s">
        <v>201</v>
      </c>
      <c r="K13" s="2" t="s">
        <v>10</v>
      </c>
      <c r="L13" s="11">
        <v>44</v>
      </c>
      <c r="M13" s="55">
        <v>15.43859649122807</v>
      </c>
      <c r="N13" s="11">
        <v>8.6</v>
      </c>
      <c r="O13" s="55">
        <v>34.4</v>
      </c>
      <c r="P13" s="11">
        <v>23</v>
      </c>
      <c r="Q13" s="55">
        <v>40</v>
      </c>
      <c r="R13" s="4">
        <f t="shared" si="2"/>
        <v>89.83859649122806</v>
      </c>
      <c r="S13" s="6">
        <v>100</v>
      </c>
      <c r="T13" s="39">
        <f t="shared" si="3"/>
        <v>0.89838596491228062</v>
      </c>
      <c r="U13" s="58" t="str">
        <f t="shared" si="4"/>
        <v>Победитель</v>
      </c>
    </row>
    <row r="14" spans="1:21" x14ac:dyDescent="0.3">
      <c r="A14" s="6">
        <v>9</v>
      </c>
      <c r="B14" s="6" t="s">
        <v>450</v>
      </c>
      <c r="C14" s="6" t="s">
        <v>33</v>
      </c>
      <c r="D14" s="6" t="s">
        <v>26</v>
      </c>
      <c r="E14" s="36" t="str">
        <f t="shared" si="6"/>
        <v>М</v>
      </c>
      <c r="F14" s="36" t="str">
        <f t="shared" si="7"/>
        <v>С</v>
      </c>
      <c r="G14" s="36" t="str">
        <f t="shared" si="8"/>
        <v>А</v>
      </c>
      <c r="H14" s="6">
        <v>763108</v>
      </c>
      <c r="I14" s="37">
        <v>10</v>
      </c>
      <c r="J14" s="6" t="s">
        <v>463</v>
      </c>
      <c r="K14" s="2" t="s">
        <v>10</v>
      </c>
      <c r="L14" s="11">
        <v>29</v>
      </c>
      <c r="M14" s="55">
        <v>11.153846153846153</v>
      </c>
      <c r="N14" s="11">
        <v>9.5</v>
      </c>
      <c r="O14" s="55">
        <v>38</v>
      </c>
      <c r="P14" s="11">
        <v>48</v>
      </c>
      <c r="Q14" s="55">
        <v>40</v>
      </c>
      <c r="R14" s="4">
        <f t="shared" si="2"/>
        <v>89.15384615384616</v>
      </c>
      <c r="S14" s="6">
        <v>100</v>
      </c>
      <c r="T14" s="39">
        <f t="shared" si="3"/>
        <v>0.89153846153846161</v>
      </c>
      <c r="U14" s="58" t="str">
        <f t="shared" si="4"/>
        <v>Победитель</v>
      </c>
    </row>
    <row r="15" spans="1:21" x14ac:dyDescent="0.3">
      <c r="A15" s="6">
        <v>10</v>
      </c>
      <c r="B15" s="6" t="s">
        <v>194</v>
      </c>
      <c r="C15" s="6" t="s">
        <v>195</v>
      </c>
      <c r="D15" s="6" t="s">
        <v>196</v>
      </c>
      <c r="E15" s="36" t="str">
        <f t="shared" si="6"/>
        <v>Ш</v>
      </c>
      <c r="F15" s="36" t="str">
        <f t="shared" si="7"/>
        <v>К</v>
      </c>
      <c r="G15" s="36" t="str">
        <f t="shared" si="8"/>
        <v>Д</v>
      </c>
      <c r="H15" s="6">
        <v>763282</v>
      </c>
      <c r="I15" s="37">
        <v>10</v>
      </c>
      <c r="J15" s="6" t="s">
        <v>197</v>
      </c>
      <c r="K15" s="2" t="s">
        <v>10</v>
      </c>
      <c r="L15" s="11">
        <v>39</v>
      </c>
      <c r="M15" s="55">
        <v>13.684210526315789</v>
      </c>
      <c r="N15" s="11">
        <v>8.8000000000000007</v>
      </c>
      <c r="O15" s="55">
        <v>35.200000000000003</v>
      </c>
      <c r="P15" s="11">
        <v>23.5</v>
      </c>
      <c r="Q15" s="55">
        <v>39.148936170212764</v>
      </c>
      <c r="R15" s="4">
        <f t="shared" si="2"/>
        <v>88.033146696528547</v>
      </c>
      <c r="S15" s="6">
        <v>100</v>
      </c>
      <c r="T15" s="39">
        <f t="shared" si="3"/>
        <v>0.88033146696528553</v>
      </c>
      <c r="U15" s="58" t="str">
        <f t="shared" si="4"/>
        <v>Победитель</v>
      </c>
    </row>
    <row r="16" spans="1:21" x14ac:dyDescent="0.3">
      <c r="A16" s="6">
        <v>11</v>
      </c>
      <c r="B16" s="6" t="s">
        <v>187</v>
      </c>
      <c r="C16" s="6" t="s">
        <v>188</v>
      </c>
      <c r="D16" s="6" t="s">
        <v>54</v>
      </c>
      <c r="E16" s="36" t="str">
        <f t="shared" si="6"/>
        <v>С</v>
      </c>
      <c r="F16" s="36" t="str">
        <f t="shared" si="7"/>
        <v>Е</v>
      </c>
      <c r="G16" s="36" t="str">
        <f t="shared" si="8"/>
        <v>И</v>
      </c>
      <c r="H16" s="6">
        <v>763282</v>
      </c>
      <c r="I16" s="37">
        <v>9</v>
      </c>
      <c r="J16" s="6" t="s">
        <v>189</v>
      </c>
      <c r="K16" s="2" t="s">
        <v>10</v>
      </c>
      <c r="L16" s="11">
        <v>41</v>
      </c>
      <c r="M16" s="55">
        <v>14.385964912280702</v>
      </c>
      <c r="N16" s="11">
        <v>8.8000000000000007</v>
      </c>
      <c r="O16" s="55">
        <v>35.200000000000003</v>
      </c>
      <c r="P16" s="11">
        <v>24</v>
      </c>
      <c r="Q16" s="55">
        <v>38.333333333333336</v>
      </c>
      <c r="R16" s="4">
        <f t="shared" si="2"/>
        <v>87.919298245614044</v>
      </c>
      <c r="S16" s="6">
        <v>100</v>
      </c>
      <c r="T16" s="39">
        <f t="shared" si="3"/>
        <v>0.87919298245614041</v>
      </c>
      <c r="U16" s="58" t="str">
        <f t="shared" si="4"/>
        <v>Победитель</v>
      </c>
    </row>
    <row r="17" spans="1:21" x14ac:dyDescent="0.3">
      <c r="A17" s="6">
        <v>12</v>
      </c>
      <c r="B17" s="6" t="s">
        <v>202</v>
      </c>
      <c r="C17" s="6" t="s">
        <v>203</v>
      </c>
      <c r="D17" s="6" t="s">
        <v>204</v>
      </c>
      <c r="E17" s="36" t="str">
        <f t="shared" si="6"/>
        <v>Ф</v>
      </c>
      <c r="F17" s="36" t="str">
        <f t="shared" si="7"/>
        <v>Ю</v>
      </c>
      <c r="G17" s="36" t="str">
        <f t="shared" si="8"/>
        <v>Э</v>
      </c>
      <c r="H17" s="6">
        <v>763282</v>
      </c>
      <c r="I17" s="37">
        <v>10</v>
      </c>
      <c r="J17" s="6" t="s">
        <v>205</v>
      </c>
      <c r="K17" s="2" t="s">
        <v>10</v>
      </c>
      <c r="L17" s="11">
        <v>42</v>
      </c>
      <c r="M17" s="55">
        <v>14.736842105263158</v>
      </c>
      <c r="N17" s="11">
        <v>8.6999999999999993</v>
      </c>
      <c r="O17" s="55">
        <v>34.799999999999997</v>
      </c>
      <c r="P17" s="11">
        <v>24</v>
      </c>
      <c r="Q17" s="55">
        <v>38.333333333333336</v>
      </c>
      <c r="R17" s="4">
        <f t="shared" si="2"/>
        <v>87.87017543859649</v>
      </c>
      <c r="S17" s="6">
        <v>100</v>
      </c>
      <c r="T17" s="39">
        <f t="shared" si="3"/>
        <v>0.87870175438596487</v>
      </c>
      <c r="U17" s="58" t="str">
        <f t="shared" si="4"/>
        <v>Победитель</v>
      </c>
    </row>
    <row r="18" spans="1:21" x14ac:dyDescent="0.3">
      <c r="A18" s="6">
        <v>13</v>
      </c>
      <c r="B18" s="6" t="s">
        <v>210</v>
      </c>
      <c r="C18" s="6" t="s">
        <v>211</v>
      </c>
      <c r="D18" s="6" t="s">
        <v>192</v>
      </c>
      <c r="E18" s="36" t="str">
        <f t="shared" si="6"/>
        <v>С</v>
      </c>
      <c r="F18" s="36" t="str">
        <f t="shared" si="7"/>
        <v>В</v>
      </c>
      <c r="G18" s="36" t="str">
        <f t="shared" si="8"/>
        <v>С</v>
      </c>
      <c r="H18" s="6">
        <v>763282</v>
      </c>
      <c r="I18" s="37">
        <v>11</v>
      </c>
      <c r="J18" s="6" t="s">
        <v>212</v>
      </c>
      <c r="K18" s="2" t="s">
        <v>10</v>
      </c>
      <c r="L18" s="11">
        <v>43</v>
      </c>
      <c r="M18" s="55">
        <v>15.087719298245615</v>
      </c>
      <c r="N18" s="11">
        <v>8.6999999999999993</v>
      </c>
      <c r="O18" s="55">
        <v>34.799999999999997</v>
      </c>
      <c r="P18" s="11">
        <v>25</v>
      </c>
      <c r="Q18" s="55">
        <v>36.799999999999997</v>
      </c>
      <c r="R18" s="4">
        <f t="shared" si="2"/>
        <v>86.687719298245611</v>
      </c>
      <c r="S18" s="6">
        <v>100</v>
      </c>
      <c r="T18" s="39">
        <f t="shared" si="3"/>
        <v>0.86687719298245614</v>
      </c>
      <c r="U18" s="58" t="str">
        <f t="shared" si="4"/>
        <v>Победитель</v>
      </c>
    </row>
    <row r="19" spans="1:21" x14ac:dyDescent="0.3">
      <c r="A19" s="6">
        <v>14</v>
      </c>
      <c r="B19" s="6" t="s">
        <v>484</v>
      </c>
      <c r="C19" s="6" t="s">
        <v>485</v>
      </c>
      <c r="D19" s="6" t="s">
        <v>54</v>
      </c>
      <c r="E19" s="36" t="str">
        <f t="shared" si="6"/>
        <v>К</v>
      </c>
      <c r="F19" s="36" t="str">
        <f t="shared" si="7"/>
        <v xml:space="preserve"> </v>
      </c>
      <c r="G19" s="36" t="str">
        <f t="shared" si="8"/>
        <v>И</v>
      </c>
      <c r="H19" s="6">
        <v>760244</v>
      </c>
      <c r="I19" s="37">
        <v>9</v>
      </c>
      <c r="J19" s="6" t="s">
        <v>486</v>
      </c>
      <c r="K19" s="2" t="s">
        <v>10</v>
      </c>
      <c r="L19" s="11">
        <v>36</v>
      </c>
      <c r="M19" s="55">
        <v>12.631578947368421</v>
      </c>
      <c r="N19" s="11">
        <v>8.5</v>
      </c>
      <c r="O19" s="55">
        <v>34</v>
      </c>
      <c r="P19" s="11">
        <v>19</v>
      </c>
      <c r="Q19" s="55">
        <v>40</v>
      </c>
      <c r="R19" s="4">
        <f t="shared" si="2"/>
        <v>86.631578947368425</v>
      </c>
      <c r="S19" s="6">
        <v>100</v>
      </c>
      <c r="T19" s="39">
        <f t="shared" si="3"/>
        <v>0.86631578947368426</v>
      </c>
      <c r="U19" s="58" t="str">
        <f t="shared" si="4"/>
        <v>Победитель</v>
      </c>
    </row>
    <row r="20" spans="1:21" x14ac:dyDescent="0.3">
      <c r="A20" s="6">
        <v>15</v>
      </c>
      <c r="B20" s="5" t="s">
        <v>55</v>
      </c>
      <c r="C20" s="6" t="s">
        <v>56</v>
      </c>
      <c r="D20" s="6" t="s">
        <v>57</v>
      </c>
      <c r="E20" s="36" t="str">
        <f t="shared" si="6"/>
        <v>И</v>
      </c>
      <c r="F20" s="36" t="str">
        <f t="shared" si="7"/>
        <v>С</v>
      </c>
      <c r="G20" s="36" t="str">
        <f t="shared" si="8"/>
        <v>В</v>
      </c>
      <c r="H20" s="2">
        <v>760184</v>
      </c>
      <c r="I20" s="37">
        <v>10</v>
      </c>
      <c r="J20" s="2" t="s">
        <v>128</v>
      </c>
      <c r="K20" s="2" t="s">
        <v>10</v>
      </c>
      <c r="L20" s="7">
        <v>44</v>
      </c>
      <c r="M20" s="55">
        <f>IF(L20="-",0,IF(L20&gt;-20,20*L20/52))</f>
        <v>16.923076923076923</v>
      </c>
      <c r="N20" s="7">
        <v>8.9</v>
      </c>
      <c r="O20" s="55">
        <f>IF(N20="-",0,IF(N20&gt;-40,40*N20/10))</f>
        <v>35.6</v>
      </c>
      <c r="P20" s="7">
        <v>25.1</v>
      </c>
      <c r="Q20" s="55">
        <v>34.103585657370516</v>
      </c>
      <c r="R20" s="4">
        <f t="shared" si="2"/>
        <v>86.626662580447444</v>
      </c>
      <c r="S20" s="6">
        <v>100</v>
      </c>
      <c r="T20" s="39">
        <f t="shared" si="3"/>
        <v>0.86626662580447444</v>
      </c>
      <c r="U20" s="58" t="str">
        <f t="shared" si="4"/>
        <v>Победитель</v>
      </c>
    </row>
    <row r="21" spans="1:21" x14ac:dyDescent="0.3">
      <c r="A21" s="6">
        <v>16</v>
      </c>
      <c r="B21" s="6" t="s">
        <v>418</v>
      </c>
      <c r="C21" s="6" t="s">
        <v>419</v>
      </c>
      <c r="D21" s="6" t="s">
        <v>420</v>
      </c>
      <c r="E21" s="36" t="str">
        <f t="shared" si="6"/>
        <v>Р</v>
      </c>
      <c r="F21" s="36" t="str">
        <f t="shared" si="7"/>
        <v>А</v>
      </c>
      <c r="G21" s="36" t="str">
        <f t="shared" si="8"/>
        <v>Р</v>
      </c>
      <c r="H21" s="6">
        <v>760239</v>
      </c>
      <c r="I21" s="37">
        <v>9</v>
      </c>
      <c r="J21" s="6" t="s">
        <v>175</v>
      </c>
      <c r="K21" s="2" t="s">
        <v>10</v>
      </c>
      <c r="L21" s="11">
        <v>35</v>
      </c>
      <c r="M21" s="55">
        <v>13.461538461538462</v>
      </c>
      <c r="N21" s="11">
        <v>8.6999999999999993</v>
      </c>
      <c r="O21" s="55">
        <v>34.799999999999997</v>
      </c>
      <c r="P21" s="11">
        <v>25.94</v>
      </c>
      <c r="Q21" s="55">
        <v>37.39398612181958</v>
      </c>
      <c r="R21" s="4">
        <f t="shared" si="2"/>
        <v>85.655524583358044</v>
      </c>
      <c r="S21" s="6">
        <v>100</v>
      </c>
      <c r="T21" s="39">
        <f t="shared" si="3"/>
        <v>0.85655524583358045</v>
      </c>
      <c r="U21" s="58" t="str">
        <f t="shared" si="4"/>
        <v>Победитель</v>
      </c>
    </row>
    <row r="22" spans="1:21" x14ac:dyDescent="0.3">
      <c r="A22" s="6">
        <v>17</v>
      </c>
      <c r="B22" s="6" t="s">
        <v>452</v>
      </c>
      <c r="C22" s="6" t="s">
        <v>188</v>
      </c>
      <c r="D22" s="6" t="s">
        <v>453</v>
      </c>
      <c r="E22" s="36" t="str">
        <f t="shared" si="6"/>
        <v>Т</v>
      </c>
      <c r="F22" s="36" t="str">
        <f t="shared" si="7"/>
        <v>Е</v>
      </c>
      <c r="G22" s="36" t="str">
        <f t="shared" si="8"/>
        <v>В</v>
      </c>
      <c r="H22" s="6">
        <v>760245</v>
      </c>
      <c r="I22" s="37">
        <v>11</v>
      </c>
      <c r="J22" s="6" t="s">
        <v>157</v>
      </c>
      <c r="K22" s="2" t="s">
        <v>10</v>
      </c>
      <c r="L22" s="11">
        <v>24</v>
      </c>
      <c r="M22" s="55">
        <v>9.2307692307692299</v>
      </c>
      <c r="N22" s="11">
        <v>9</v>
      </c>
      <c r="O22" s="55">
        <v>36</v>
      </c>
      <c r="P22" s="11">
        <v>28</v>
      </c>
      <c r="Q22" s="55">
        <v>40</v>
      </c>
      <c r="R22" s="4">
        <f t="shared" si="2"/>
        <v>85.230769230769226</v>
      </c>
      <c r="S22" s="6">
        <v>100</v>
      </c>
      <c r="T22" s="39">
        <f t="shared" si="3"/>
        <v>0.85230769230769221</v>
      </c>
      <c r="U22" s="58" t="str">
        <f t="shared" si="4"/>
        <v>Победитель</v>
      </c>
    </row>
    <row r="23" spans="1:21" x14ac:dyDescent="0.3">
      <c r="A23" s="6">
        <v>18</v>
      </c>
      <c r="B23" s="6" t="s">
        <v>651</v>
      </c>
      <c r="C23" s="6" t="s">
        <v>310</v>
      </c>
      <c r="D23" s="6" t="s">
        <v>54</v>
      </c>
      <c r="E23" s="36" t="str">
        <f t="shared" si="6"/>
        <v>П</v>
      </c>
      <c r="F23" s="36" t="str">
        <f t="shared" si="7"/>
        <v>А</v>
      </c>
      <c r="G23" s="36" t="str">
        <f t="shared" si="8"/>
        <v>И</v>
      </c>
      <c r="H23" s="6">
        <v>760188</v>
      </c>
      <c r="I23" s="37">
        <v>11</v>
      </c>
      <c r="J23" s="6" t="s">
        <v>657</v>
      </c>
      <c r="K23" s="2" t="s">
        <v>10</v>
      </c>
      <c r="L23" s="11">
        <v>48</v>
      </c>
      <c r="M23" s="55">
        <f>IF(L23="-",0,IF(L23&gt;-20,20*L23/52))</f>
        <v>18.46153846153846</v>
      </c>
      <c r="N23" s="11">
        <v>8.6</v>
      </c>
      <c r="O23" s="55">
        <v>34.4</v>
      </c>
      <c r="P23" s="11">
        <v>34.5</v>
      </c>
      <c r="Q23" s="55">
        <v>31.884057971014492</v>
      </c>
      <c r="R23" s="4">
        <f t="shared" si="2"/>
        <v>84.745596432552958</v>
      </c>
      <c r="S23" s="6">
        <v>100</v>
      </c>
      <c r="T23" s="39">
        <f t="shared" si="3"/>
        <v>0.84745596432552961</v>
      </c>
      <c r="U23" s="58" t="str">
        <f t="shared" si="4"/>
        <v>Победитель</v>
      </c>
    </row>
    <row r="24" spans="1:21" x14ac:dyDescent="0.3">
      <c r="A24" s="6">
        <v>19</v>
      </c>
      <c r="B24" s="6" t="s">
        <v>206</v>
      </c>
      <c r="C24" s="6" t="s">
        <v>207</v>
      </c>
      <c r="D24" s="6" t="s">
        <v>208</v>
      </c>
      <c r="E24" s="36" t="str">
        <f t="shared" si="6"/>
        <v>К</v>
      </c>
      <c r="F24" s="36" t="str">
        <f t="shared" si="7"/>
        <v>М</v>
      </c>
      <c r="G24" s="36" t="str">
        <f t="shared" si="8"/>
        <v>В</v>
      </c>
      <c r="H24" s="6">
        <v>763282</v>
      </c>
      <c r="I24" s="37">
        <v>11</v>
      </c>
      <c r="J24" s="6" t="s">
        <v>209</v>
      </c>
      <c r="K24" s="2" t="s">
        <v>10</v>
      </c>
      <c r="L24" s="11">
        <v>43</v>
      </c>
      <c r="M24" s="55">
        <v>15.087719298245615</v>
      </c>
      <c r="N24" s="11">
        <v>8.5</v>
      </c>
      <c r="O24" s="55">
        <v>34</v>
      </c>
      <c r="P24" s="11">
        <v>26</v>
      </c>
      <c r="Q24" s="55">
        <v>35.384615384615387</v>
      </c>
      <c r="R24" s="4">
        <f t="shared" si="2"/>
        <v>84.472334682861003</v>
      </c>
      <c r="S24" s="6">
        <v>100</v>
      </c>
      <c r="T24" s="39">
        <f t="shared" si="3"/>
        <v>0.84472334682861006</v>
      </c>
      <c r="U24" s="58" t="str">
        <f t="shared" si="4"/>
        <v>Победитель</v>
      </c>
    </row>
    <row r="25" spans="1:21" x14ac:dyDescent="0.3">
      <c r="A25" s="6">
        <v>20</v>
      </c>
      <c r="B25" s="6" t="s">
        <v>533</v>
      </c>
      <c r="C25" s="6" t="s">
        <v>56</v>
      </c>
      <c r="D25" s="6" t="s">
        <v>208</v>
      </c>
      <c r="E25" s="36" t="str">
        <f t="shared" si="6"/>
        <v>С</v>
      </c>
      <c r="F25" s="36" t="str">
        <f t="shared" si="7"/>
        <v>С</v>
      </c>
      <c r="G25" s="36" t="str">
        <f t="shared" si="8"/>
        <v>В</v>
      </c>
      <c r="H25" s="6">
        <v>766105</v>
      </c>
      <c r="I25" s="37">
        <v>11</v>
      </c>
      <c r="J25" s="6" t="s">
        <v>534</v>
      </c>
      <c r="K25" s="2" t="s">
        <v>10</v>
      </c>
      <c r="L25" s="11"/>
      <c r="M25" s="55">
        <v>18.91</v>
      </c>
      <c r="N25" s="11"/>
      <c r="O25" s="55">
        <v>36</v>
      </c>
      <c r="P25" s="11"/>
      <c r="Q25" s="55">
        <v>29.5</v>
      </c>
      <c r="R25" s="4">
        <f t="shared" si="2"/>
        <v>84.41</v>
      </c>
      <c r="S25" s="6">
        <v>100</v>
      </c>
      <c r="T25" s="39">
        <f t="shared" si="3"/>
        <v>0.84409999999999996</v>
      </c>
      <c r="U25" s="58" t="str">
        <f t="shared" si="4"/>
        <v>Победитель</v>
      </c>
    </row>
    <row r="26" spans="1:21" x14ac:dyDescent="0.3">
      <c r="A26" s="6">
        <v>21</v>
      </c>
      <c r="B26" s="6" t="s">
        <v>654</v>
      </c>
      <c r="C26" s="6" t="s">
        <v>184</v>
      </c>
      <c r="D26" s="6" t="s">
        <v>453</v>
      </c>
      <c r="E26" s="36" t="str">
        <f t="shared" si="6"/>
        <v>П</v>
      </c>
      <c r="F26" s="36" t="str">
        <f t="shared" si="7"/>
        <v>А</v>
      </c>
      <c r="G26" s="36" t="str">
        <f t="shared" si="8"/>
        <v>В</v>
      </c>
      <c r="H26" s="6">
        <v>760188</v>
      </c>
      <c r="I26" s="37">
        <v>11</v>
      </c>
      <c r="J26" s="6" t="s">
        <v>661</v>
      </c>
      <c r="K26" s="2" t="s">
        <v>10</v>
      </c>
      <c r="L26" s="11">
        <v>27</v>
      </c>
      <c r="M26" s="55">
        <f>IF(L26="-",0,IF(L26&gt;-20,20*L26/52))</f>
        <v>10.384615384615385</v>
      </c>
      <c r="N26" s="11">
        <v>8.6</v>
      </c>
      <c r="O26" s="55">
        <v>34.4</v>
      </c>
      <c r="P26" s="11">
        <v>27.9</v>
      </c>
      <c r="Q26" s="55">
        <v>39.426523297491045</v>
      </c>
      <c r="R26" s="4">
        <f t="shared" si="2"/>
        <v>84.211138682106423</v>
      </c>
      <c r="S26" s="6">
        <v>100</v>
      </c>
      <c r="T26" s="39">
        <f t="shared" si="3"/>
        <v>0.84211138682106423</v>
      </c>
      <c r="U26" s="58" t="str">
        <f t="shared" si="4"/>
        <v>Победитель</v>
      </c>
    </row>
    <row r="27" spans="1:21" x14ac:dyDescent="0.3">
      <c r="A27" s="6">
        <v>22</v>
      </c>
      <c r="B27" s="6" t="s">
        <v>387</v>
      </c>
      <c r="C27" s="6" t="s">
        <v>388</v>
      </c>
      <c r="D27" s="6" t="s">
        <v>317</v>
      </c>
      <c r="E27" s="36" t="str">
        <f t="shared" si="6"/>
        <v>К</v>
      </c>
      <c r="F27" s="36" t="str">
        <f t="shared" si="7"/>
        <v>Л</v>
      </c>
      <c r="G27" s="36" t="str">
        <f t="shared" si="8"/>
        <v>Д</v>
      </c>
      <c r="H27" s="6">
        <v>764209</v>
      </c>
      <c r="I27" s="37">
        <v>11</v>
      </c>
      <c r="J27" s="6" t="s">
        <v>126</v>
      </c>
      <c r="K27" s="2" t="s">
        <v>10</v>
      </c>
      <c r="L27" s="11">
        <v>41</v>
      </c>
      <c r="M27" s="55">
        <f>IF(L27="-",0,IF(L27&gt;-20,20*L27/52))</f>
        <v>15.76923076923077</v>
      </c>
      <c r="N27" s="22" t="s">
        <v>628</v>
      </c>
      <c r="O27" s="55">
        <v>28</v>
      </c>
      <c r="P27" s="22" t="s">
        <v>635</v>
      </c>
      <c r="Q27" s="55">
        <v>40</v>
      </c>
      <c r="R27" s="4">
        <f t="shared" si="2"/>
        <v>83.769230769230774</v>
      </c>
      <c r="S27" s="6">
        <v>100</v>
      </c>
      <c r="T27" s="39">
        <f t="shared" si="3"/>
        <v>0.83769230769230774</v>
      </c>
      <c r="U27" s="58" t="str">
        <f t="shared" si="4"/>
        <v>Победитель</v>
      </c>
    </row>
    <row r="28" spans="1:21" x14ac:dyDescent="0.3">
      <c r="A28" s="6">
        <v>23</v>
      </c>
      <c r="B28" s="6" t="s">
        <v>180</v>
      </c>
      <c r="C28" s="6" t="s">
        <v>181</v>
      </c>
      <c r="D28" s="6" t="s">
        <v>26</v>
      </c>
      <c r="E28" s="36" t="str">
        <f t="shared" si="6"/>
        <v>П</v>
      </c>
      <c r="F28" s="36" t="str">
        <f t="shared" si="7"/>
        <v>А</v>
      </c>
      <c r="G28" s="36" t="str">
        <f t="shared" si="8"/>
        <v>А</v>
      </c>
      <c r="H28" s="6">
        <v>763282</v>
      </c>
      <c r="I28" s="37">
        <v>9</v>
      </c>
      <c r="J28" s="6" t="s">
        <v>182</v>
      </c>
      <c r="K28" s="2" t="s">
        <v>10</v>
      </c>
      <c r="L28" s="11">
        <v>34</v>
      </c>
      <c r="M28" s="55">
        <v>11.929824561403509</v>
      </c>
      <c r="N28" s="11">
        <v>8.6999999999999993</v>
      </c>
      <c r="O28" s="55">
        <v>34.799999999999997</v>
      </c>
      <c r="P28" s="11">
        <v>25</v>
      </c>
      <c r="Q28" s="55">
        <v>36.799999999999997</v>
      </c>
      <c r="R28" s="4">
        <f t="shared" si="2"/>
        <v>83.529824561403501</v>
      </c>
      <c r="S28" s="6">
        <v>100</v>
      </c>
      <c r="T28" s="39">
        <f t="shared" si="3"/>
        <v>0.83529824561403498</v>
      </c>
      <c r="U28" s="58" t="s">
        <v>821</v>
      </c>
    </row>
    <row r="29" spans="1:21" x14ac:dyDescent="0.3">
      <c r="A29" s="6">
        <v>24</v>
      </c>
      <c r="B29" s="6" t="s">
        <v>654</v>
      </c>
      <c r="C29" s="6" t="s">
        <v>512</v>
      </c>
      <c r="D29" s="6" t="s">
        <v>453</v>
      </c>
      <c r="E29" s="36" t="str">
        <f t="shared" si="6"/>
        <v>П</v>
      </c>
      <c r="F29" s="36" t="str">
        <f t="shared" si="7"/>
        <v>А</v>
      </c>
      <c r="G29" s="36" t="str">
        <f t="shared" si="8"/>
        <v>В</v>
      </c>
      <c r="H29" s="6">
        <v>760188</v>
      </c>
      <c r="I29" s="37">
        <v>11</v>
      </c>
      <c r="J29" s="6" t="s">
        <v>660</v>
      </c>
      <c r="K29" s="2" t="s">
        <v>10</v>
      </c>
      <c r="L29" s="11">
        <v>26</v>
      </c>
      <c r="M29" s="55">
        <f>IF(L29="-",0,IF(L29&gt;-20,20*L29/52))</f>
        <v>10</v>
      </c>
      <c r="N29" s="11">
        <v>8.8000000000000007</v>
      </c>
      <c r="O29" s="55">
        <v>35.200000000000003</v>
      </c>
      <c r="P29" s="11">
        <v>28.9</v>
      </c>
      <c r="Q29" s="55">
        <v>38.062283737024224</v>
      </c>
      <c r="R29" s="4">
        <f t="shared" si="2"/>
        <v>83.262283737024234</v>
      </c>
      <c r="S29" s="6">
        <v>100</v>
      </c>
      <c r="T29" s="39">
        <f t="shared" si="3"/>
        <v>0.83262283737024234</v>
      </c>
      <c r="U29" s="58" t="s">
        <v>821</v>
      </c>
    </row>
    <row r="30" spans="1:21" x14ac:dyDescent="0.3">
      <c r="A30" s="6">
        <v>25</v>
      </c>
      <c r="B30" s="6" t="s">
        <v>462</v>
      </c>
      <c r="C30" s="6" t="s">
        <v>184</v>
      </c>
      <c r="D30" s="6" t="s">
        <v>306</v>
      </c>
      <c r="E30" s="36" t="str">
        <f t="shared" si="6"/>
        <v>Н</v>
      </c>
      <c r="F30" s="36" t="str">
        <f t="shared" si="7"/>
        <v>А</v>
      </c>
      <c r="G30" s="36" t="str">
        <f t="shared" si="8"/>
        <v>А</v>
      </c>
      <c r="H30" s="6">
        <v>763108</v>
      </c>
      <c r="I30" s="37">
        <v>9</v>
      </c>
      <c r="J30" s="6" t="s">
        <v>410</v>
      </c>
      <c r="K30" s="2" t="s">
        <v>10</v>
      </c>
      <c r="L30" s="11">
        <v>33</v>
      </c>
      <c r="M30" s="55">
        <v>12.692307692307692</v>
      </c>
      <c r="N30" s="11">
        <v>9</v>
      </c>
      <c r="O30" s="55">
        <v>36</v>
      </c>
      <c r="P30" s="11">
        <v>56</v>
      </c>
      <c r="Q30" s="55">
        <v>34.285714285714285</v>
      </c>
      <c r="R30" s="4">
        <f t="shared" si="2"/>
        <v>82.978021978021985</v>
      </c>
      <c r="S30" s="6">
        <v>100</v>
      </c>
      <c r="T30" s="39">
        <f t="shared" si="3"/>
        <v>0.82978021978021987</v>
      </c>
      <c r="U30" s="58" t="s">
        <v>821</v>
      </c>
    </row>
    <row r="31" spans="1:21" x14ac:dyDescent="0.3">
      <c r="A31" s="6">
        <v>26</v>
      </c>
      <c r="B31" s="1" t="s">
        <v>58</v>
      </c>
      <c r="C31" s="1" t="s">
        <v>33</v>
      </c>
      <c r="D31" s="1" t="s">
        <v>57</v>
      </c>
      <c r="E31" s="36" t="str">
        <f t="shared" si="6"/>
        <v>С</v>
      </c>
      <c r="F31" s="36" t="str">
        <f t="shared" si="7"/>
        <v>С</v>
      </c>
      <c r="G31" s="36" t="str">
        <f t="shared" si="8"/>
        <v>В</v>
      </c>
      <c r="H31" s="2">
        <v>760184</v>
      </c>
      <c r="I31" s="37">
        <v>10</v>
      </c>
      <c r="J31" s="2" t="s">
        <v>127</v>
      </c>
      <c r="K31" s="2" t="s">
        <v>10</v>
      </c>
      <c r="L31" s="3">
        <v>43</v>
      </c>
      <c r="M31" s="55">
        <f>IF(L31="-",0,IF(L31&gt;-20,20*L31/52))</f>
        <v>16.53846153846154</v>
      </c>
      <c r="N31" s="3">
        <v>9.3000000000000007</v>
      </c>
      <c r="O31" s="55">
        <f>IF(N31="-",0,IF(N31&gt;-40,40*N31/10))</f>
        <v>37.200000000000003</v>
      </c>
      <c r="P31" s="3">
        <v>29.8</v>
      </c>
      <c r="Q31" s="55">
        <v>28.724832214765101</v>
      </c>
      <c r="R31" s="4">
        <f t="shared" si="2"/>
        <v>82.463293753226651</v>
      </c>
      <c r="S31" s="6">
        <v>100</v>
      </c>
      <c r="T31" s="39">
        <f t="shared" si="3"/>
        <v>0.82463293753226652</v>
      </c>
      <c r="U31" s="58" t="s">
        <v>821</v>
      </c>
    </row>
    <row r="32" spans="1:21" x14ac:dyDescent="0.3">
      <c r="A32" s="6">
        <v>27</v>
      </c>
      <c r="B32" s="6" t="s">
        <v>391</v>
      </c>
      <c r="C32" s="6" t="s">
        <v>188</v>
      </c>
      <c r="D32" s="6" t="s">
        <v>192</v>
      </c>
      <c r="E32" s="36" t="str">
        <f t="shared" si="6"/>
        <v>Я</v>
      </c>
      <c r="F32" s="36" t="str">
        <f t="shared" si="7"/>
        <v>Е</v>
      </c>
      <c r="G32" s="36" t="str">
        <f t="shared" si="8"/>
        <v>С</v>
      </c>
      <c r="H32" s="6">
        <v>764209</v>
      </c>
      <c r="I32" s="37">
        <v>10</v>
      </c>
      <c r="J32" s="6" t="s">
        <v>128</v>
      </c>
      <c r="K32" s="2" t="s">
        <v>10</v>
      </c>
      <c r="L32" s="11">
        <v>48</v>
      </c>
      <c r="M32" s="55">
        <f>IF(L32="-",0,IF(L32&gt;-20,20*L32/52))</f>
        <v>18.46153846153846</v>
      </c>
      <c r="N32" s="22" t="s">
        <v>625</v>
      </c>
      <c r="O32" s="55">
        <v>36</v>
      </c>
      <c r="P32" s="22" t="s">
        <v>638</v>
      </c>
      <c r="Q32" s="55">
        <v>27.755102040816329</v>
      </c>
      <c r="R32" s="4">
        <f t="shared" si="2"/>
        <v>82.216640502354792</v>
      </c>
      <c r="S32" s="6">
        <v>100</v>
      </c>
      <c r="T32" s="39">
        <f t="shared" si="3"/>
        <v>0.82216640502354787</v>
      </c>
      <c r="U32" s="58" t="s">
        <v>821</v>
      </c>
    </row>
    <row r="33" spans="1:21" x14ac:dyDescent="0.3">
      <c r="A33" s="6">
        <v>28</v>
      </c>
      <c r="B33" s="6" t="s">
        <v>190</v>
      </c>
      <c r="C33" s="6" t="s">
        <v>191</v>
      </c>
      <c r="D33" s="6" t="s">
        <v>192</v>
      </c>
      <c r="E33" s="36" t="str">
        <f t="shared" si="6"/>
        <v>М</v>
      </c>
      <c r="F33" s="36" t="str">
        <f t="shared" si="7"/>
        <v>В</v>
      </c>
      <c r="G33" s="36" t="str">
        <f t="shared" si="8"/>
        <v>С</v>
      </c>
      <c r="H33" s="6">
        <v>763282</v>
      </c>
      <c r="I33" s="37">
        <v>10</v>
      </c>
      <c r="J33" s="6" t="s">
        <v>193</v>
      </c>
      <c r="K33" s="2" t="s">
        <v>10</v>
      </c>
      <c r="L33" s="11">
        <v>33</v>
      </c>
      <c r="M33" s="55">
        <v>11.578947368421053</v>
      </c>
      <c r="N33" s="11">
        <v>8.6999999999999993</v>
      </c>
      <c r="O33" s="55">
        <v>34.799999999999997</v>
      </c>
      <c r="P33" s="11">
        <v>26</v>
      </c>
      <c r="Q33" s="55">
        <v>35.384615384615387</v>
      </c>
      <c r="R33" s="4">
        <f t="shared" si="2"/>
        <v>81.763562753036439</v>
      </c>
      <c r="S33" s="6">
        <v>100</v>
      </c>
      <c r="T33" s="39">
        <f t="shared" si="3"/>
        <v>0.81763562753036434</v>
      </c>
      <c r="U33" s="40" t="s">
        <v>821</v>
      </c>
    </row>
    <row r="34" spans="1:21" x14ac:dyDescent="0.3">
      <c r="A34" s="6">
        <v>29</v>
      </c>
      <c r="B34" s="6" t="s">
        <v>320</v>
      </c>
      <c r="C34" s="6" t="s">
        <v>316</v>
      </c>
      <c r="D34" s="6" t="s">
        <v>185</v>
      </c>
      <c r="E34" s="36" t="str">
        <f t="shared" si="6"/>
        <v>П</v>
      </c>
      <c r="F34" s="36" t="str">
        <f t="shared" si="7"/>
        <v>В</v>
      </c>
      <c r="G34" s="36" t="str">
        <f t="shared" si="8"/>
        <v>Р</v>
      </c>
      <c r="H34" s="6">
        <v>760186</v>
      </c>
      <c r="I34" s="46">
        <v>10</v>
      </c>
      <c r="J34" s="10" t="s">
        <v>618</v>
      </c>
      <c r="K34" s="2" t="s">
        <v>10</v>
      </c>
      <c r="L34" s="11">
        <v>25.25</v>
      </c>
      <c r="M34" s="55">
        <v>8.8596491228070171</v>
      </c>
      <c r="N34" s="11">
        <v>8.1999999999999993</v>
      </c>
      <c r="O34" s="55">
        <v>32.799999999999997</v>
      </c>
      <c r="P34" s="11">
        <v>23.9</v>
      </c>
      <c r="Q34" s="55">
        <v>39.6652719665272</v>
      </c>
      <c r="R34" s="4">
        <f t="shared" si="2"/>
        <v>81.324921089334211</v>
      </c>
      <c r="S34" s="6">
        <v>100</v>
      </c>
      <c r="T34" s="39">
        <f t="shared" si="3"/>
        <v>0.81324921089334212</v>
      </c>
      <c r="U34" s="40" t="s">
        <v>821</v>
      </c>
    </row>
    <row r="35" spans="1:21" x14ac:dyDescent="0.3">
      <c r="A35" s="6">
        <v>30</v>
      </c>
      <c r="B35" s="6" t="s">
        <v>649</v>
      </c>
      <c r="C35" s="6" t="s">
        <v>536</v>
      </c>
      <c r="D35" s="6" t="s">
        <v>650</v>
      </c>
      <c r="E35" s="36" t="str">
        <f t="shared" si="6"/>
        <v>И</v>
      </c>
      <c r="F35" s="36" t="str">
        <f t="shared" si="7"/>
        <v>А</v>
      </c>
      <c r="G35" s="36" t="str">
        <f t="shared" si="8"/>
        <v>С</v>
      </c>
      <c r="H35" s="6">
        <v>760188</v>
      </c>
      <c r="I35" s="37">
        <v>10</v>
      </c>
      <c r="J35" s="6" t="s">
        <v>463</v>
      </c>
      <c r="K35" s="2" t="s">
        <v>10</v>
      </c>
      <c r="L35" s="11">
        <v>25</v>
      </c>
      <c r="M35" s="55">
        <f>IF(L35="-",0,IF(L35&gt;-20,20*L35/52))</f>
        <v>9.615384615384615</v>
      </c>
      <c r="N35" s="11">
        <v>8.8000000000000007</v>
      </c>
      <c r="O35" s="55">
        <v>35.200000000000003</v>
      </c>
      <c r="P35" s="11">
        <v>30.5</v>
      </c>
      <c r="Q35" s="55">
        <v>36.065573770491802</v>
      </c>
      <c r="R35" s="4">
        <f t="shared" si="2"/>
        <v>80.880958385876426</v>
      </c>
      <c r="S35" s="6">
        <v>100</v>
      </c>
      <c r="T35" s="39">
        <f t="shared" si="3"/>
        <v>0.80880958385876423</v>
      </c>
      <c r="U35" s="40" t="s">
        <v>821</v>
      </c>
    </row>
    <row r="36" spans="1:21" x14ac:dyDescent="0.3">
      <c r="A36" s="6">
        <v>31</v>
      </c>
      <c r="B36" s="6" t="s">
        <v>451</v>
      </c>
      <c r="C36" s="6" t="s">
        <v>25</v>
      </c>
      <c r="D36" s="6" t="s">
        <v>192</v>
      </c>
      <c r="E36" s="36" t="str">
        <f t="shared" si="6"/>
        <v>Н</v>
      </c>
      <c r="F36" s="36" t="str">
        <f t="shared" si="7"/>
        <v>Д</v>
      </c>
      <c r="G36" s="36" t="str">
        <f t="shared" si="8"/>
        <v>С</v>
      </c>
      <c r="H36" s="6">
        <v>760245</v>
      </c>
      <c r="I36" s="37">
        <v>9</v>
      </c>
      <c r="J36" s="6" t="s">
        <v>153</v>
      </c>
      <c r="K36" s="2" t="s">
        <v>10</v>
      </c>
      <c r="L36" s="11">
        <v>28</v>
      </c>
      <c r="M36" s="55">
        <v>10.76923076923077</v>
      </c>
      <c r="N36" s="11">
        <v>8</v>
      </c>
      <c r="O36" s="55">
        <v>32</v>
      </c>
      <c r="P36" s="11">
        <v>29.7</v>
      </c>
      <c r="Q36" s="55">
        <v>37.710437710437709</v>
      </c>
      <c r="R36" s="4">
        <f t="shared" si="2"/>
        <v>80.479668479668476</v>
      </c>
      <c r="S36" s="6">
        <v>100</v>
      </c>
      <c r="T36" s="39">
        <f t="shared" si="3"/>
        <v>0.80479668479668476</v>
      </c>
      <c r="U36" s="40" t="s">
        <v>821</v>
      </c>
    </row>
    <row r="37" spans="1:21" x14ac:dyDescent="0.3">
      <c r="A37" s="6">
        <v>32</v>
      </c>
      <c r="B37" s="6" t="s">
        <v>183</v>
      </c>
      <c r="C37" s="6" t="s">
        <v>184</v>
      </c>
      <c r="D37" s="6" t="s">
        <v>185</v>
      </c>
      <c r="E37" s="36" t="str">
        <f t="shared" si="6"/>
        <v>Р</v>
      </c>
      <c r="F37" s="36" t="str">
        <f t="shared" si="7"/>
        <v>А</v>
      </c>
      <c r="G37" s="36" t="str">
        <f t="shared" si="8"/>
        <v>Р</v>
      </c>
      <c r="H37" s="6">
        <v>763282</v>
      </c>
      <c r="I37" s="37">
        <v>9</v>
      </c>
      <c r="J37" s="6" t="s">
        <v>186</v>
      </c>
      <c r="K37" s="2" t="s">
        <v>10</v>
      </c>
      <c r="L37" s="11">
        <v>33</v>
      </c>
      <c r="M37" s="55">
        <v>11.578947368421053</v>
      </c>
      <c r="N37" s="11">
        <v>8.1999999999999993</v>
      </c>
      <c r="O37" s="55">
        <v>32.799999999999997</v>
      </c>
      <c r="P37" s="11">
        <v>26</v>
      </c>
      <c r="Q37" s="55">
        <v>35.384615384615387</v>
      </c>
      <c r="R37" s="4">
        <f t="shared" si="2"/>
        <v>79.763562753036439</v>
      </c>
      <c r="S37" s="6">
        <v>100</v>
      </c>
      <c r="T37" s="39">
        <f t="shared" si="3"/>
        <v>0.79763562753036443</v>
      </c>
      <c r="U37" s="40" t="s">
        <v>821</v>
      </c>
    </row>
    <row r="38" spans="1:21" x14ac:dyDescent="0.3">
      <c r="A38" s="6">
        <v>33</v>
      </c>
      <c r="B38" s="6" t="s">
        <v>646</v>
      </c>
      <c r="C38" s="6" t="s">
        <v>424</v>
      </c>
      <c r="D38" s="6" t="s">
        <v>54</v>
      </c>
      <c r="E38" s="36" t="str">
        <f t="shared" si="6"/>
        <v>К</v>
      </c>
      <c r="F38" s="36" t="str">
        <f t="shared" si="7"/>
        <v>К</v>
      </c>
      <c r="G38" s="36" t="str">
        <f t="shared" si="8"/>
        <v>И</v>
      </c>
      <c r="H38" s="6">
        <v>760188</v>
      </c>
      <c r="I38" s="37">
        <v>9</v>
      </c>
      <c r="J38" s="6" t="s">
        <v>410</v>
      </c>
      <c r="K38" s="2" t="s">
        <v>10</v>
      </c>
      <c r="L38" s="11">
        <v>24</v>
      </c>
      <c r="M38" s="55">
        <f>IF(L38="-",0,IF(L38&gt;-20,20*L38/52))</f>
        <v>9.2307692307692299</v>
      </c>
      <c r="N38" s="11">
        <v>8.6999999999999993</v>
      </c>
      <c r="O38" s="55">
        <v>34.799999999999997</v>
      </c>
      <c r="P38" s="11">
        <v>30.8</v>
      </c>
      <c r="Q38" s="55">
        <v>35.714285714285715</v>
      </c>
      <c r="R38" s="4">
        <f t="shared" ref="R38:R69" si="9">M38+O38+Q38</f>
        <v>79.745054945054932</v>
      </c>
      <c r="S38" s="6">
        <v>100</v>
      </c>
      <c r="T38" s="39">
        <f t="shared" ref="T38:T69" si="10">R38/S38</f>
        <v>0.79745054945054927</v>
      </c>
      <c r="U38" s="40" t="s">
        <v>821</v>
      </c>
    </row>
    <row r="39" spans="1:21" x14ac:dyDescent="0.3">
      <c r="A39" s="6">
        <v>34</v>
      </c>
      <c r="B39" s="6" t="s">
        <v>647</v>
      </c>
      <c r="C39" s="6" t="s">
        <v>316</v>
      </c>
      <c r="D39" s="6" t="s">
        <v>26</v>
      </c>
      <c r="E39" s="36" t="str">
        <f t="shared" si="6"/>
        <v>М</v>
      </c>
      <c r="F39" s="36" t="str">
        <f t="shared" si="7"/>
        <v>В</v>
      </c>
      <c r="G39" s="36" t="str">
        <f t="shared" si="8"/>
        <v>А</v>
      </c>
      <c r="H39" s="6">
        <v>760188</v>
      </c>
      <c r="I39" s="37">
        <v>9</v>
      </c>
      <c r="J39" s="6" t="s">
        <v>655</v>
      </c>
      <c r="K39" s="2" t="s">
        <v>10</v>
      </c>
      <c r="L39" s="11">
        <v>27</v>
      </c>
      <c r="M39" s="55">
        <f>IF(L39="-",0,IF(L39&gt;-20,20*L39/52))</f>
        <v>10.384615384615385</v>
      </c>
      <c r="N39" s="11">
        <v>8.3000000000000007</v>
      </c>
      <c r="O39" s="55">
        <v>33.200000000000003</v>
      </c>
      <c r="P39" s="11">
        <v>30.5</v>
      </c>
      <c r="Q39" s="55">
        <v>36.065573770491802</v>
      </c>
      <c r="R39" s="4">
        <f t="shared" si="9"/>
        <v>79.650189155107199</v>
      </c>
      <c r="S39" s="6">
        <v>100</v>
      </c>
      <c r="T39" s="39">
        <f t="shared" si="10"/>
        <v>0.79650189155107198</v>
      </c>
      <c r="U39" s="40" t="s">
        <v>821</v>
      </c>
    </row>
    <row r="40" spans="1:21" x14ac:dyDescent="0.3">
      <c r="A40" s="6">
        <v>35</v>
      </c>
      <c r="B40" s="6" t="s">
        <v>327</v>
      </c>
      <c r="C40" s="6" t="s">
        <v>328</v>
      </c>
      <c r="D40" s="6" t="s">
        <v>54</v>
      </c>
      <c r="E40" s="36" t="str">
        <f t="shared" si="6"/>
        <v>М</v>
      </c>
      <c r="F40" s="36" t="str">
        <f t="shared" si="7"/>
        <v>Д</v>
      </c>
      <c r="G40" s="36" t="str">
        <f t="shared" si="8"/>
        <v>И</v>
      </c>
      <c r="H40" s="6">
        <v>760186</v>
      </c>
      <c r="I40" s="46">
        <v>10</v>
      </c>
      <c r="J40" s="10" t="s">
        <v>623</v>
      </c>
      <c r="K40" s="2" t="s">
        <v>10</v>
      </c>
      <c r="L40" s="11">
        <v>29</v>
      </c>
      <c r="M40" s="55">
        <v>10.175438596491228</v>
      </c>
      <c r="N40" s="11">
        <v>9</v>
      </c>
      <c r="O40" s="55">
        <v>36</v>
      </c>
      <c r="P40" s="11">
        <v>28.4</v>
      </c>
      <c r="Q40" s="55">
        <v>33.380281690140848</v>
      </c>
      <c r="R40" s="4">
        <f t="shared" si="9"/>
        <v>79.555720286632067</v>
      </c>
      <c r="S40" s="6">
        <v>100</v>
      </c>
      <c r="T40" s="39">
        <f t="shared" si="10"/>
        <v>0.7955572028663207</v>
      </c>
      <c r="U40" s="40" t="s">
        <v>821</v>
      </c>
    </row>
    <row r="41" spans="1:21" x14ac:dyDescent="0.3">
      <c r="A41" s="6">
        <v>36</v>
      </c>
      <c r="B41" s="6" t="s">
        <v>421</v>
      </c>
      <c r="C41" s="6" t="s">
        <v>422</v>
      </c>
      <c r="D41" s="6" t="s">
        <v>57</v>
      </c>
      <c r="E41" s="36" t="str">
        <f t="shared" si="6"/>
        <v>П</v>
      </c>
      <c r="F41" s="36" t="str">
        <f t="shared" si="7"/>
        <v>А</v>
      </c>
      <c r="G41" s="36" t="str">
        <f t="shared" si="8"/>
        <v>В</v>
      </c>
      <c r="H41" s="6">
        <v>760239</v>
      </c>
      <c r="I41" s="37">
        <v>11</v>
      </c>
      <c r="J41" s="6" t="s">
        <v>157</v>
      </c>
      <c r="K41" s="2" t="s">
        <v>10</v>
      </c>
      <c r="L41" s="11">
        <v>42</v>
      </c>
      <c r="M41" s="55">
        <v>16.153846153846153</v>
      </c>
      <c r="N41" s="11">
        <v>8.3000000000000007</v>
      </c>
      <c r="O41" s="55">
        <v>33.200000000000003</v>
      </c>
      <c r="P41" s="11">
        <v>32.56</v>
      </c>
      <c r="Q41" s="55">
        <v>29.791154791154788</v>
      </c>
      <c r="R41" s="4">
        <f t="shared" si="9"/>
        <v>79.145000945000945</v>
      </c>
      <c r="S41" s="6">
        <v>100</v>
      </c>
      <c r="T41" s="39">
        <f t="shared" si="10"/>
        <v>0.79145000945000943</v>
      </c>
      <c r="U41" s="40" t="s">
        <v>821</v>
      </c>
    </row>
    <row r="42" spans="1:21" x14ac:dyDescent="0.3">
      <c r="A42" s="6">
        <v>37</v>
      </c>
      <c r="B42" s="6" t="s">
        <v>423</v>
      </c>
      <c r="C42" s="6" t="s">
        <v>424</v>
      </c>
      <c r="D42" s="6" t="s">
        <v>271</v>
      </c>
      <c r="E42" s="36" t="str">
        <f t="shared" si="6"/>
        <v>К</v>
      </c>
      <c r="F42" s="36" t="str">
        <f t="shared" si="7"/>
        <v>К</v>
      </c>
      <c r="G42" s="36" t="str">
        <f t="shared" si="8"/>
        <v>И</v>
      </c>
      <c r="H42" s="6">
        <v>760239</v>
      </c>
      <c r="I42" s="37">
        <v>9</v>
      </c>
      <c r="J42" s="6" t="s">
        <v>186</v>
      </c>
      <c r="K42" s="2" t="s">
        <v>10</v>
      </c>
      <c r="L42" s="11">
        <v>27</v>
      </c>
      <c r="M42" s="55">
        <v>10.384615384615385</v>
      </c>
      <c r="N42" s="11">
        <v>8.1</v>
      </c>
      <c r="O42" s="55">
        <v>32.4</v>
      </c>
      <c r="P42" s="11">
        <v>27.37</v>
      </c>
      <c r="Q42" s="55">
        <v>35.440263061746435</v>
      </c>
      <c r="R42" s="4">
        <f t="shared" si="9"/>
        <v>78.224878446361828</v>
      </c>
      <c r="S42" s="6">
        <v>100</v>
      </c>
      <c r="T42" s="39">
        <f t="shared" si="10"/>
        <v>0.78224878446361823</v>
      </c>
      <c r="U42" s="40" t="s">
        <v>821</v>
      </c>
    </row>
    <row r="43" spans="1:21" x14ac:dyDescent="0.3">
      <c r="A43" s="6">
        <v>38</v>
      </c>
      <c r="B43" s="6" t="s">
        <v>318</v>
      </c>
      <c r="C43" s="6" t="s">
        <v>319</v>
      </c>
      <c r="D43" s="6" t="s">
        <v>306</v>
      </c>
      <c r="E43" s="36" t="str">
        <f t="shared" si="6"/>
        <v>П</v>
      </c>
      <c r="F43" s="36" t="str">
        <f t="shared" si="7"/>
        <v>Д</v>
      </c>
      <c r="G43" s="36" t="str">
        <f t="shared" si="8"/>
        <v>А</v>
      </c>
      <c r="H43" s="6">
        <v>760186</v>
      </c>
      <c r="I43" s="46">
        <v>10</v>
      </c>
      <c r="J43" s="10" t="s">
        <v>617</v>
      </c>
      <c r="K43" s="2" t="s">
        <v>10</v>
      </c>
      <c r="L43" s="11">
        <v>28.25</v>
      </c>
      <c r="M43" s="55">
        <v>9.9122807017543852</v>
      </c>
      <c r="N43" s="11">
        <v>8</v>
      </c>
      <c r="O43" s="55">
        <v>32</v>
      </c>
      <c r="P43" s="11">
        <v>26.4</v>
      </c>
      <c r="Q43" s="55">
        <v>35.909090909090914</v>
      </c>
      <c r="R43" s="4">
        <f t="shared" si="9"/>
        <v>77.82137161084529</v>
      </c>
      <c r="S43" s="6">
        <v>100</v>
      </c>
      <c r="T43" s="39">
        <f t="shared" si="10"/>
        <v>0.77821371610845291</v>
      </c>
      <c r="U43" s="40" t="s">
        <v>821</v>
      </c>
    </row>
    <row r="44" spans="1:21" x14ac:dyDescent="0.3">
      <c r="A44" s="6">
        <v>39</v>
      </c>
      <c r="B44" s="6" t="s">
        <v>526</v>
      </c>
      <c r="C44" s="6" t="s">
        <v>461</v>
      </c>
      <c r="D44" s="6" t="s">
        <v>268</v>
      </c>
      <c r="E44" s="36" t="str">
        <f t="shared" si="6"/>
        <v>Ф</v>
      </c>
      <c r="F44" s="36" t="str">
        <f t="shared" si="7"/>
        <v>О</v>
      </c>
      <c r="G44" s="36" t="str">
        <f t="shared" si="8"/>
        <v>Р</v>
      </c>
      <c r="H44" s="6">
        <v>766105</v>
      </c>
      <c r="I44" s="37">
        <v>10</v>
      </c>
      <c r="J44" s="6" t="s">
        <v>527</v>
      </c>
      <c r="K44" s="2" t="s">
        <v>10</v>
      </c>
      <c r="L44" s="11"/>
      <c r="M44" s="55">
        <v>16.11</v>
      </c>
      <c r="N44" s="11"/>
      <c r="O44" s="55">
        <v>32</v>
      </c>
      <c r="P44" s="11"/>
      <c r="Q44" s="55">
        <v>29.67</v>
      </c>
      <c r="R44" s="4">
        <f t="shared" si="9"/>
        <v>77.78</v>
      </c>
      <c r="S44" s="6">
        <v>100</v>
      </c>
      <c r="T44" s="39">
        <f t="shared" si="10"/>
        <v>0.77780000000000005</v>
      </c>
      <c r="U44" s="40" t="s">
        <v>821</v>
      </c>
    </row>
    <row r="45" spans="1:21" x14ac:dyDescent="0.3">
      <c r="A45" s="6">
        <v>40</v>
      </c>
      <c r="B45" s="6" t="s">
        <v>390</v>
      </c>
      <c r="C45" s="6" t="s">
        <v>191</v>
      </c>
      <c r="D45" s="6" t="s">
        <v>54</v>
      </c>
      <c r="E45" s="36" t="str">
        <f t="shared" si="6"/>
        <v>Я</v>
      </c>
      <c r="F45" s="36" t="str">
        <f t="shared" si="7"/>
        <v>В</v>
      </c>
      <c r="G45" s="36" t="str">
        <f t="shared" si="8"/>
        <v>И</v>
      </c>
      <c r="H45" s="6">
        <v>764209</v>
      </c>
      <c r="I45" s="37">
        <v>11</v>
      </c>
      <c r="J45" s="6" t="s">
        <v>146</v>
      </c>
      <c r="K45" s="2" t="s">
        <v>10</v>
      </c>
      <c r="L45" s="11">
        <v>44</v>
      </c>
      <c r="M45" s="55">
        <f>IF(L45="-",0,IF(L45&gt;-20,20*L45/52))</f>
        <v>16.923076923076923</v>
      </c>
      <c r="N45" s="22" t="s">
        <v>628</v>
      </c>
      <c r="O45" s="55">
        <v>28</v>
      </c>
      <c r="P45" s="22" t="s">
        <v>637</v>
      </c>
      <c r="Q45" s="55">
        <v>31.419141914191417</v>
      </c>
      <c r="R45" s="4">
        <f t="shared" si="9"/>
        <v>76.342218837268334</v>
      </c>
      <c r="S45" s="6">
        <v>100</v>
      </c>
      <c r="T45" s="39">
        <f t="shared" si="10"/>
        <v>0.76342218837268339</v>
      </c>
      <c r="U45" s="40" t="s">
        <v>821</v>
      </c>
    </row>
    <row r="46" spans="1:21" x14ac:dyDescent="0.3">
      <c r="A46" s="6">
        <v>41</v>
      </c>
      <c r="B46" s="6" t="s">
        <v>312</v>
      </c>
      <c r="C46" s="6" t="s">
        <v>181</v>
      </c>
      <c r="D46" s="6" t="s">
        <v>57</v>
      </c>
      <c r="E46" s="36" t="str">
        <f t="shared" si="6"/>
        <v>Е</v>
      </c>
      <c r="F46" s="36" t="str">
        <f t="shared" si="7"/>
        <v>А</v>
      </c>
      <c r="G46" s="36" t="str">
        <f t="shared" si="8"/>
        <v>В</v>
      </c>
      <c r="H46" s="6">
        <v>760186</v>
      </c>
      <c r="I46" s="46">
        <v>9</v>
      </c>
      <c r="J46" s="10" t="s">
        <v>613</v>
      </c>
      <c r="K46" s="2" t="s">
        <v>10</v>
      </c>
      <c r="L46" s="11">
        <v>19.25</v>
      </c>
      <c r="M46" s="55">
        <v>6.7543859649122808</v>
      </c>
      <c r="N46" s="11">
        <v>7.5</v>
      </c>
      <c r="O46" s="55">
        <v>30</v>
      </c>
      <c r="P46" s="11">
        <v>24.4</v>
      </c>
      <c r="Q46" s="55">
        <v>38.852459016393446</v>
      </c>
      <c r="R46" s="4">
        <f t="shared" si="9"/>
        <v>75.606844981305727</v>
      </c>
      <c r="S46" s="6">
        <v>100</v>
      </c>
      <c r="T46" s="39">
        <f t="shared" si="10"/>
        <v>0.75606844981305732</v>
      </c>
      <c r="U46" s="40" t="s">
        <v>821</v>
      </c>
    </row>
    <row r="47" spans="1:21" x14ac:dyDescent="0.3">
      <c r="A47" s="6">
        <v>42</v>
      </c>
      <c r="B47" s="6" t="s">
        <v>523</v>
      </c>
      <c r="C47" s="6" t="s">
        <v>305</v>
      </c>
      <c r="D47" s="6" t="s">
        <v>524</v>
      </c>
      <c r="E47" s="36" t="str">
        <f t="shared" si="6"/>
        <v>С</v>
      </c>
      <c r="F47" s="36" t="str">
        <f t="shared" si="7"/>
        <v>Е</v>
      </c>
      <c r="G47" s="36" t="str">
        <f t="shared" si="8"/>
        <v>В</v>
      </c>
      <c r="H47" s="6">
        <v>766105</v>
      </c>
      <c r="I47" s="37">
        <v>9</v>
      </c>
      <c r="J47" s="6" t="s">
        <v>525</v>
      </c>
      <c r="K47" s="2" t="s">
        <v>10</v>
      </c>
      <c r="L47" s="11"/>
      <c r="M47" s="55">
        <v>13.09</v>
      </c>
      <c r="N47" s="11"/>
      <c r="O47" s="55">
        <v>28</v>
      </c>
      <c r="P47" s="11"/>
      <c r="Q47" s="55">
        <v>34.06</v>
      </c>
      <c r="R47" s="4">
        <f t="shared" si="9"/>
        <v>75.150000000000006</v>
      </c>
      <c r="S47" s="6">
        <v>100</v>
      </c>
      <c r="T47" s="39">
        <f t="shared" si="10"/>
        <v>0.75150000000000006</v>
      </c>
      <c r="U47" s="40" t="s">
        <v>821</v>
      </c>
    </row>
    <row r="48" spans="1:21" x14ac:dyDescent="0.3">
      <c r="A48" s="6">
        <v>43</v>
      </c>
      <c r="B48" s="6" t="s">
        <v>59</v>
      </c>
      <c r="C48" s="6" t="s">
        <v>33</v>
      </c>
      <c r="D48" s="6" t="s">
        <v>64</v>
      </c>
      <c r="E48" s="36" t="str">
        <f t="shared" si="6"/>
        <v>М</v>
      </c>
      <c r="F48" s="36" t="str">
        <f t="shared" si="7"/>
        <v>С</v>
      </c>
      <c r="G48" s="36" t="str">
        <f t="shared" si="8"/>
        <v>И</v>
      </c>
      <c r="H48" s="8">
        <v>760184</v>
      </c>
      <c r="I48" s="37">
        <v>11</v>
      </c>
      <c r="J48" s="9" t="s">
        <v>126</v>
      </c>
      <c r="K48" s="2" t="s">
        <v>10</v>
      </c>
      <c r="L48" s="6">
        <v>38</v>
      </c>
      <c r="M48" s="55">
        <f>IF(L48="-",0,IF(L48&gt;-20,20*L48/52))</f>
        <v>14.615384615384615</v>
      </c>
      <c r="N48" s="7">
        <v>8.9</v>
      </c>
      <c r="O48" s="55">
        <f>IF(N48="-",0,IF(N48&gt;-40,40*N48/10))</f>
        <v>35.6</v>
      </c>
      <c r="P48" s="7">
        <v>35.1</v>
      </c>
      <c r="Q48" s="55">
        <v>24.387464387464387</v>
      </c>
      <c r="R48" s="4">
        <f t="shared" si="9"/>
        <v>74.602849002848998</v>
      </c>
      <c r="S48" s="6">
        <v>100</v>
      </c>
      <c r="T48" s="39">
        <f t="shared" si="10"/>
        <v>0.74602849002849003</v>
      </c>
      <c r="U48" s="40" t="s">
        <v>821</v>
      </c>
    </row>
    <row r="49" spans="1:21" x14ac:dyDescent="0.3">
      <c r="A49" s="6">
        <v>44</v>
      </c>
      <c r="B49" s="6" t="s">
        <v>178</v>
      </c>
      <c r="C49" s="6" t="s">
        <v>74</v>
      </c>
      <c r="D49" s="6" t="s">
        <v>30</v>
      </c>
      <c r="E49" s="36" t="str">
        <f t="shared" si="6"/>
        <v>Я</v>
      </c>
      <c r="F49" s="36" t="str">
        <f t="shared" si="7"/>
        <v>А</v>
      </c>
      <c r="G49" s="36" t="str">
        <f t="shared" si="8"/>
        <v>М</v>
      </c>
      <c r="H49" s="6">
        <v>763282</v>
      </c>
      <c r="I49" s="37">
        <v>9</v>
      </c>
      <c r="J49" s="6" t="s">
        <v>179</v>
      </c>
      <c r="K49" s="2" t="s">
        <v>10</v>
      </c>
      <c r="L49" s="11">
        <v>24</v>
      </c>
      <c r="M49" s="55">
        <v>8.4210526315789469</v>
      </c>
      <c r="N49" s="11">
        <v>8.8000000000000007</v>
      </c>
      <c r="O49" s="55">
        <v>35.200000000000003</v>
      </c>
      <c r="P49" s="11">
        <v>30.2</v>
      </c>
      <c r="Q49" s="55">
        <v>30.463576158940398</v>
      </c>
      <c r="R49" s="4">
        <f t="shared" si="9"/>
        <v>74.084628790519346</v>
      </c>
      <c r="S49" s="6">
        <v>100</v>
      </c>
      <c r="T49" s="39">
        <f t="shared" si="10"/>
        <v>0.74084628790519347</v>
      </c>
      <c r="U49" s="40" t="s">
        <v>821</v>
      </c>
    </row>
    <row r="50" spans="1:21" x14ac:dyDescent="0.3">
      <c r="A50" s="6">
        <v>45</v>
      </c>
      <c r="B50" s="6" t="s">
        <v>315</v>
      </c>
      <c r="C50" s="6" t="s">
        <v>316</v>
      </c>
      <c r="D50" s="6" t="s">
        <v>317</v>
      </c>
      <c r="E50" s="36" t="str">
        <f t="shared" si="6"/>
        <v>Г</v>
      </c>
      <c r="F50" s="36" t="str">
        <f t="shared" si="7"/>
        <v>В</v>
      </c>
      <c r="G50" s="36" t="str">
        <f t="shared" si="8"/>
        <v>Д</v>
      </c>
      <c r="H50" s="6">
        <v>760186</v>
      </c>
      <c r="I50" s="46">
        <v>10</v>
      </c>
      <c r="J50" s="10" t="s">
        <v>616</v>
      </c>
      <c r="K50" s="2" t="s">
        <v>10</v>
      </c>
      <c r="L50" s="11">
        <v>24.25</v>
      </c>
      <c r="M50" s="55">
        <v>8.5087719298245617</v>
      </c>
      <c r="N50" s="11">
        <v>8.1999999999999993</v>
      </c>
      <c r="O50" s="55">
        <v>32.799999999999997</v>
      </c>
      <c r="P50" s="11">
        <v>29.3</v>
      </c>
      <c r="Q50" s="55">
        <v>32.354948805460751</v>
      </c>
      <c r="R50" s="4">
        <f t="shared" si="9"/>
        <v>73.66372073528531</v>
      </c>
      <c r="S50" s="6">
        <v>100</v>
      </c>
      <c r="T50" s="39">
        <f t="shared" si="10"/>
        <v>0.7366372073528531</v>
      </c>
      <c r="U50" s="40" t="s">
        <v>821</v>
      </c>
    </row>
    <row r="51" spans="1:21" x14ac:dyDescent="0.3">
      <c r="A51" s="6">
        <v>46</v>
      </c>
      <c r="B51" s="6" t="s">
        <v>448</v>
      </c>
      <c r="C51" s="6" t="s">
        <v>449</v>
      </c>
      <c r="D51" s="6" t="s">
        <v>192</v>
      </c>
      <c r="E51" s="36" t="str">
        <f t="shared" si="6"/>
        <v>Т</v>
      </c>
      <c r="F51" s="36" t="str">
        <f t="shared" si="7"/>
        <v>Т</v>
      </c>
      <c r="G51" s="36" t="str">
        <f t="shared" si="8"/>
        <v>С</v>
      </c>
      <c r="H51" s="6">
        <v>760245</v>
      </c>
      <c r="I51" s="37">
        <v>9</v>
      </c>
      <c r="J51" s="6" t="s">
        <v>179</v>
      </c>
      <c r="K51" s="2" t="s">
        <v>10</v>
      </c>
      <c r="L51" s="11">
        <v>39</v>
      </c>
      <c r="M51" s="55">
        <v>13.684210526315789</v>
      </c>
      <c r="N51" s="11">
        <v>7.5</v>
      </c>
      <c r="O51" s="55">
        <v>30</v>
      </c>
      <c r="P51" s="11">
        <v>37.9</v>
      </c>
      <c r="Q51" s="55">
        <v>29.551451187335093</v>
      </c>
      <c r="R51" s="4">
        <f t="shared" si="9"/>
        <v>73.235661713650885</v>
      </c>
      <c r="S51" s="6">
        <v>100</v>
      </c>
      <c r="T51" s="39">
        <f t="shared" si="10"/>
        <v>0.73235661713650879</v>
      </c>
      <c r="U51" s="40" t="s">
        <v>821</v>
      </c>
    </row>
    <row r="52" spans="1:21" x14ac:dyDescent="0.3">
      <c r="A52" s="6">
        <v>47</v>
      </c>
      <c r="B52" s="6" t="s">
        <v>325</v>
      </c>
      <c r="C52" s="6" t="s">
        <v>188</v>
      </c>
      <c r="D52" s="6" t="s">
        <v>54</v>
      </c>
      <c r="E52" s="36" t="str">
        <f t="shared" si="6"/>
        <v>А</v>
      </c>
      <c r="F52" s="36" t="str">
        <f t="shared" si="7"/>
        <v>Е</v>
      </c>
      <c r="G52" s="36" t="str">
        <f t="shared" si="8"/>
        <v>И</v>
      </c>
      <c r="H52" s="6">
        <v>760186</v>
      </c>
      <c r="I52" s="46">
        <v>11</v>
      </c>
      <c r="J52" s="10" t="s">
        <v>621</v>
      </c>
      <c r="K52" s="2" t="s">
        <v>10</v>
      </c>
      <c r="L52" s="11">
        <v>26</v>
      </c>
      <c r="M52" s="55">
        <v>9.1228070175438596</v>
      </c>
      <c r="N52" s="11">
        <v>8.5</v>
      </c>
      <c r="O52" s="55">
        <v>34</v>
      </c>
      <c r="P52" s="11">
        <v>32</v>
      </c>
      <c r="Q52" s="55">
        <v>29.625</v>
      </c>
      <c r="R52" s="4">
        <f t="shared" si="9"/>
        <v>72.747807017543863</v>
      </c>
      <c r="S52" s="6">
        <v>100</v>
      </c>
      <c r="T52" s="39">
        <f t="shared" si="10"/>
        <v>0.72747807017543864</v>
      </c>
      <c r="U52" s="40" t="s">
        <v>821</v>
      </c>
    </row>
    <row r="53" spans="1:21" x14ac:dyDescent="0.3">
      <c r="A53" s="6">
        <v>48</v>
      </c>
      <c r="B53" s="6" t="s">
        <v>521</v>
      </c>
      <c r="C53" s="6" t="s">
        <v>74</v>
      </c>
      <c r="D53" s="6" t="s">
        <v>65</v>
      </c>
      <c r="E53" s="36" t="str">
        <f t="shared" si="6"/>
        <v>П</v>
      </c>
      <c r="F53" s="36" t="str">
        <f t="shared" si="7"/>
        <v>А</v>
      </c>
      <c r="G53" s="36" t="str">
        <f t="shared" si="8"/>
        <v>М</v>
      </c>
      <c r="H53" s="6">
        <v>766105</v>
      </c>
      <c r="I53" s="37">
        <v>9</v>
      </c>
      <c r="J53" s="6" t="s">
        <v>522</v>
      </c>
      <c r="K53" s="2" t="s">
        <v>10</v>
      </c>
      <c r="L53" s="11"/>
      <c r="M53" s="55">
        <v>8.73</v>
      </c>
      <c r="N53" s="11"/>
      <c r="O53" s="55">
        <v>32</v>
      </c>
      <c r="P53" s="11"/>
      <c r="Q53" s="55">
        <v>31.71</v>
      </c>
      <c r="R53" s="4">
        <f t="shared" si="9"/>
        <v>72.44</v>
      </c>
      <c r="S53" s="6">
        <v>100</v>
      </c>
      <c r="T53" s="39">
        <f t="shared" si="10"/>
        <v>0.72439999999999993</v>
      </c>
      <c r="U53" s="40" t="s">
        <v>821</v>
      </c>
    </row>
    <row r="54" spans="1:21" x14ac:dyDescent="0.3">
      <c r="A54" s="6">
        <v>49</v>
      </c>
      <c r="B54" s="6" t="s">
        <v>450</v>
      </c>
      <c r="C54" s="6" t="s">
        <v>310</v>
      </c>
      <c r="D54" s="6" t="s">
        <v>26</v>
      </c>
      <c r="E54" s="36" t="str">
        <f t="shared" si="6"/>
        <v>М</v>
      </c>
      <c r="F54" s="36" t="str">
        <f t="shared" si="7"/>
        <v>А</v>
      </c>
      <c r="G54" s="36" t="str">
        <f t="shared" si="8"/>
        <v>А</v>
      </c>
      <c r="H54" s="6">
        <v>760245</v>
      </c>
      <c r="I54" s="37">
        <v>9</v>
      </c>
      <c r="J54" s="6" t="s">
        <v>182</v>
      </c>
      <c r="K54" s="2" t="s">
        <v>10</v>
      </c>
      <c r="L54" s="11">
        <v>25</v>
      </c>
      <c r="M54" s="55">
        <v>9.615384615384615</v>
      </c>
      <c r="N54" s="11">
        <v>7</v>
      </c>
      <c r="O54" s="55">
        <v>28</v>
      </c>
      <c r="P54" s="11">
        <v>32.700000000000003</v>
      </c>
      <c r="Q54" s="55">
        <v>34.25076452599388</v>
      </c>
      <c r="R54" s="4">
        <f t="shared" si="9"/>
        <v>71.866149141378486</v>
      </c>
      <c r="S54" s="6">
        <v>100</v>
      </c>
      <c r="T54" s="39">
        <f t="shared" si="10"/>
        <v>0.71866149141378488</v>
      </c>
      <c r="U54" s="40" t="s">
        <v>821</v>
      </c>
    </row>
    <row r="55" spans="1:21" x14ac:dyDescent="0.3">
      <c r="A55" s="6">
        <v>50</v>
      </c>
      <c r="B55" s="6" t="s">
        <v>313</v>
      </c>
      <c r="C55" s="6" t="s">
        <v>191</v>
      </c>
      <c r="D55" s="6" t="s">
        <v>57</v>
      </c>
      <c r="E55" s="36" t="str">
        <f t="shared" si="6"/>
        <v>Н</v>
      </c>
      <c r="F55" s="36" t="str">
        <f t="shared" si="7"/>
        <v>В</v>
      </c>
      <c r="G55" s="36" t="str">
        <f t="shared" si="8"/>
        <v>В</v>
      </c>
      <c r="H55" s="6">
        <v>760186</v>
      </c>
      <c r="I55" s="46">
        <v>9</v>
      </c>
      <c r="J55" s="10" t="s">
        <v>614</v>
      </c>
      <c r="K55" s="2" t="s">
        <v>10</v>
      </c>
      <c r="L55" s="11">
        <v>20</v>
      </c>
      <c r="M55" s="55">
        <v>7.0175438596491224</v>
      </c>
      <c r="N55" s="11">
        <v>7.2</v>
      </c>
      <c r="O55" s="55">
        <v>28.8</v>
      </c>
      <c r="P55" s="11">
        <v>26.3</v>
      </c>
      <c r="Q55" s="55">
        <v>36.045627376425855</v>
      </c>
      <c r="R55" s="4">
        <f t="shared" si="9"/>
        <v>71.863171236074976</v>
      </c>
      <c r="S55" s="6">
        <v>100</v>
      </c>
      <c r="T55" s="39">
        <f t="shared" si="10"/>
        <v>0.71863171236074974</v>
      </c>
      <c r="U55" s="40" t="s">
        <v>821</v>
      </c>
    </row>
    <row r="56" spans="1:21" x14ac:dyDescent="0.3">
      <c r="A56" s="6">
        <v>51</v>
      </c>
      <c r="B56" s="6" t="s">
        <v>648</v>
      </c>
      <c r="C56" s="6" t="s">
        <v>305</v>
      </c>
      <c r="D56" s="6" t="s">
        <v>54</v>
      </c>
      <c r="E56" s="36" t="str">
        <f t="shared" si="6"/>
        <v>З</v>
      </c>
      <c r="F56" s="36" t="str">
        <f t="shared" si="7"/>
        <v>Е</v>
      </c>
      <c r="G56" s="36" t="str">
        <f t="shared" si="8"/>
        <v>И</v>
      </c>
      <c r="H56" s="6">
        <v>760188</v>
      </c>
      <c r="I56" s="37">
        <v>10</v>
      </c>
      <c r="J56" s="6" t="s">
        <v>656</v>
      </c>
      <c r="K56" s="2" t="s">
        <v>10</v>
      </c>
      <c r="L56" s="11">
        <v>22</v>
      </c>
      <c r="M56" s="55">
        <f>IF(L56="-",0,IF(L56&gt;-20,20*L56/52))</f>
        <v>8.4615384615384617</v>
      </c>
      <c r="N56" s="11">
        <v>8.1999999999999993</v>
      </c>
      <c r="O56" s="55">
        <v>32.799999999999997</v>
      </c>
      <c r="P56" s="11">
        <v>36.6</v>
      </c>
      <c r="Q56" s="55">
        <v>30.05464480874317</v>
      </c>
      <c r="R56" s="4">
        <f t="shared" si="9"/>
        <v>71.316183270281627</v>
      </c>
      <c r="S56" s="6">
        <v>100</v>
      </c>
      <c r="T56" s="39">
        <f t="shared" si="10"/>
        <v>0.7131618327028163</v>
      </c>
      <c r="U56" s="40" t="s">
        <v>821</v>
      </c>
    </row>
    <row r="57" spans="1:21" x14ac:dyDescent="0.3">
      <c r="A57" s="6">
        <v>52</v>
      </c>
      <c r="B57" s="6" t="s">
        <v>528</v>
      </c>
      <c r="C57" s="6" t="s">
        <v>195</v>
      </c>
      <c r="D57" s="6" t="s">
        <v>54</v>
      </c>
      <c r="E57" s="36" t="str">
        <f t="shared" si="6"/>
        <v>Б</v>
      </c>
      <c r="F57" s="36" t="str">
        <f t="shared" si="7"/>
        <v>К</v>
      </c>
      <c r="G57" s="36" t="str">
        <f t="shared" si="8"/>
        <v>И</v>
      </c>
      <c r="H57" s="6">
        <v>766105</v>
      </c>
      <c r="I57" s="37">
        <v>11</v>
      </c>
      <c r="J57" s="6" t="s">
        <v>529</v>
      </c>
      <c r="K57" s="2" t="s">
        <v>10</v>
      </c>
      <c r="L57" s="11"/>
      <c r="M57" s="55">
        <v>19.27</v>
      </c>
      <c r="N57" s="11"/>
      <c r="O57" s="55">
        <v>12</v>
      </c>
      <c r="P57" s="11"/>
      <c r="Q57" s="55">
        <v>40</v>
      </c>
      <c r="R57" s="4">
        <f t="shared" si="9"/>
        <v>71.27</v>
      </c>
      <c r="S57" s="6">
        <v>100</v>
      </c>
      <c r="T57" s="39">
        <f t="shared" si="10"/>
        <v>0.7127</v>
      </c>
      <c r="U57" s="40" t="s">
        <v>821</v>
      </c>
    </row>
    <row r="58" spans="1:21" x14ac:dyDescent="0.3">
      <c r="A58" s="6">
        <v>53</v>
      </c>
      <c r="B58" s="6" t="s">
        <v>322</v>
      </c>
      <c r="C58" s="6" t="s">
        <v>323</v>
      </c>
      <c r="D58" s="6" t="s">
        <v>324</v>
      </c>
      <c r="E58" s="36" t="str">
        <f t="shared" si="6"/>
        <v>Г</v>
      </c>
      <c r="F58" s="36" t="str">
        <f t="shared" si="7"/>
        <v>М</v>
      </c>
      <c r="G58" s="36" t="str">
        <f t="shared" si="8"/>
        <v>В</v>
      </c>
      <c r="H58" s="6">
        <v>760186</v>
      </c>
      <c r="I58" s="46">
        <v>10</v>
      </c>
      <c r="J58" s="10" t="s">
        <v>620</v>
      </c>
      <c r="K58" s="2" t="s">
        <v>10</v>
      </c>
      <c r="L58" s="11">
        <v>31.5</v>
      </c>
      <c r="M58" s="55">
        <v>11.052631578947368</v>
      </c>
      <c r="N58" s="11">
        <v>7.8</v>
      </c>
      <c r="O58" s="55">
        <v>31.2</v>
      </c>
      <c r="P58" s="11">
        <v>33.200000000000003</v>
      </c>
      <c r="Q58" s="55">
        <v>28.554216867469876</v>
      </c>
      <c r="R58" s="4">
        <f t="shared" si="9"/>
        <v>70.806848446417234</v>
      </c>
      <c r="S58" s="6">
        <v>100</v>
      </c>
      <c r="T58" s="39">
        <f t="shared" si="10"/>
        <v>0.70806848446417237</v>
      </c>
      <c r="U58" s="40" t="s">
        <v>821</v>
      </c>
    </row>
    <row r="59" spans="1:21" x14ac:dyDescent="0.3">
      <c r="A59" s="6">
        <v>54</v>
      </c>
      <c r="B59" s="6" t="s">
        <v>326</v>
      </c>
      <c r="C59" s="6" t="s">
        <v>74</v>
      </c>
      <c r="D59" s="6" t="s">
        <v>324</v>
      </c>
      <c r="E59" s="36" t="str">
        <f t="shared" si="6"/>
        <v>Г</v>
      </c>
      <c r="F59" s="36" t="str">
        <f t="shared" si="7"/>
        <v>А</v>
      </c>
      <c r="G59" s="36" t="str">
        <f t="shared" si="8"/>
        <v>В</v>
      </c>
      <c r="H59" s="6">
        <v>760186</v>
      </c>
      <c r="I59" s="46">
        <v>11</v>
      </c>
      <c r="J59" s="10" t="s">
        <v>622</v>
      </c>
      <c r="K59" s="2" t="s">
        <v>10</v>
      </c>
      <c r="L59" s="11">
        <v>26.25</v>
      </c>
      <c r="M59" s="55">
        <v>9.2105263157894743</v>
      </c>
      <c r="N59" s="11">
        <v>8.3000000000000007</v>
      </c>
      <c r="O59" s="55">
        <v>33.200000000000003</v>
      </c>
      <c r="P59" s="11">
        <v>34.1</v>
      </c>
      <c r="Q59" s="55">
        <v>27.80058651026393</v>
      </c>
      <c r="R59" s="4">
        <f t="shared" si="9"/>
        <v>70.211112826053409</v>
      </c>
      <c r="S59" s="6">
        <v>100</v>
      </c>
      <c r="T59" s="39">
        <f t="shared" si="10"/>
        <v>0.70211112826053412</v>
      </c>
      <c r="U59" s="40" t="s">
        <v>821</v>
      </c>
    </row>
    <row r="60" spans="1:21" x14ac:dyDescent="0.3">
      <c r="A60" s="6">
        <v>55</v>
      </c>
      <c r="B60" s="6" t="s">
        <v>321</v>
      </c>
      <c r="C60" s="6" t="s">
        <v>25</v>
      </c>
      <c r="D60" s="6" t="s">
        <v>271</v>
      </c>
      <c r="E60" s="36" t="str">
        <f t="shared" si="6"/>
        <v>Д</v>
      </c>
      <c r="F60" s="36" t="str">
        <f t="shared" si="7"/>
        <v>Д</v>
      </c>
      <c r="G60" s="36" t="str">
        <f t="shared" si="8"/>
        <v>И</v>
      </c>
      <c r="H60" s="6">
        <v>760186</v>
      </c>
      <c r="I60" s="46">
        <v>10</v>
      </c>
      <c r="J60" s="10" t="s">
        <v>619</v>
      </c>
      <c r="K60" s="2" t="s">
        <v>10</v>
      </c>
      <c r="L60" s="11">
        <v>20.5</v>
      </c>
      <c r="M60" s="55">
        <v>7.192982456140351</v>
      </c>
      <c r="N60" s="11">
        <v>8</v>
      </c>
      <c r="O60" s="55">
        <v>32</v>
      </c>
      <c r="P60" s="11">
        <v>30.7</v>
      </c>
      <c r="Q60" s="55">
        <v>30.879478827361563</v>
      </c>
      <c r="R60" s="4">
        <f t="shared" si="9"/>
        <v>70.072461283501909</v>
      </c>
      <c r="S60" s="6">
        <v>100</v>
      </c>
      <c r="T60" s="39">
        <f t="shared" si="10"/>
        <v>0.70072461283501908</v>
      </c>
      <c r="U60" s="40" t="s">
        <v>821</v>
      </c>
    </row>
    <row r="61" spans="1:21" x14ac:dyDescent="0.3">
      <c r="A61" s="6">
        <v>56</v>
      </c>
      <c r="B61" s="6" t="s">
        <v>389</v>
      </c>
      <c r="C61" s="6" t="s">
        <v>188</v>
      </c>
      <c r="D61" s="6" t="s">
        <v>57</v>
      </c>
      <c r="E61" s="36" t="str">
        <f t="shared" si="6"/>
        <v>Б</v>
      </c>
      <c r="F61" s="36" t="str">
        <f t="shared" si="7"/>
        <v>Е</v>
      </c>
      <c r="G61" s="36" t="str">
        <f t="shared" si="8"/>
        <v>В</v>
      </c>
      <c r="H61" s="6">
        <v>764209</v>
      </c>
      <c r="I61" s="37">
        <v>11</v>
      </c>
      <c r="J61" s="6" t="s">
        <v>148</v>
      </c>
      <c r="K61" s="2" t="s">
        <v>10</v>
      </c>
      <c r="L61" s="11">
        <v>36</v>
      </c>
      <c r="M61" s="55">
        <f>IF(L61="-",0,IF(L61&gt;-20,20*L61/52))</f>
        <v>13.846153846153847</v>
      </c>
      <c r="N61" s="22" t="s">
        <v>626</v>
      </c>
      <c r="O61" s="55">
        <v>34</v>
      </c>
      <c r="P61" s="22" t="s">
        <v>636</v>
      </c>
      <c r="Q61" s="55">
        <v>22.037037037037035</v>
      </c>
      <c r="R61" s="4">
        <f t="shared" si="9"/>
        <v>69.883190883190878</v>
      </c>
      <c r="S61" s="6">
        <v>100</v>
      </c>
      <c r="T61" s="39">
        <f t="shared" si="10"/>
        <v>0.69883190883190882</v>
      </c>
      <c r="U61" s="40" t="s">
        <v>821</v>
      </c>
    </row>
    <row r="62" spans="1:21" x14ac:dyDescent="0.3">
      <c r="A62" s="6">
        <v>57</v>
      </c>
      <c r="B62" s="6" t="s">
        <v>460</v>
      </c>
      <c r="C62" s="6" t="s">
        <v>461</v>
      </c>
      <c r="D62" s="6" t="s">
        <v>57</v>
      </c>
      <c r="E62" s="36" t="str">
        <f t="shared" si="6"/>
        <v>К</v>
      </c>
      <c r="F62" s="36" t="str">
        <f t="shared" si="7"/>
        <v>О</v>
      </c>
      <c r="G62" s="36" t="str">
        <f t="shared" si="8"/>
        <v>В</v>
      </c>
      <c r="H62" s="6">
        <v>763108</v>
      </c>
      <c r="I62" s="37">
        <v>9</v>
      </c>
      <c r="J62" s="6" t="s">
        <v>412</v>
      </c>
      <c r="K62" s="2" t="s">
        <v>10</v>
      </c>
      <c r="L62" s="11">
        <v>22</v>
      </c>
      <c r="M62" s="55">
        <v>7.7192982456140351</v>
      </c>
      <c r="N62" s="11">
        <v>6.5</v>
      </c>
      <c r="O62" s="55">
        <v>26</v>
      </c>
      <c r="P62" s="11">
        <v>54</v>
      </c>
      <c r="Q62" s="55">
        <v>35.555555555555557</v>
      </c>
      <c r="R62" s="4">
        <f t="shared" si="9"/>
        <v>69.274853801169598</v>
      </c>
      <c r="S62" s="6">
        <v>100</v>
      </c>
      <c r="T62" s="39">
        <f t="shared" si="10"/>
        <v>0.692748538011696</v>
      </c>
      <c r="U62" s="40" t="s">
        <v>821</v>
      </c>
    </row>
    <row r="63" spans="1:21" x14ac:dyDescent="0.3">
      <c r="A63" s="6">
        <v>58</v>
      </c>
      <c r="B63" s="6" t="s">
        <v>489</v>
      </c>
      <c r="C63" s="6" t="s">
        <v>184</v>
      </c>
      <c r="D63" s="6" t="s">
        <v>441</v>
      </c>
      <c r="E63" s="36" t="str">
        <f t="shared" si="6"/>
        <v>Д</v>
      </c>
      <c r="F63" s="36" t="str">
        <f t="shared" si="7"/>
        <v>А</v>
      </c>
      <c r="G63" s="36" t="str">
        <f t="shared" si="8"/>
        <v>В</v>
      </c>
      <c r="H63" s="6">
        <v>760244</v>
      </c>
      <c r="I63" s="37">
        <v>11</v>
      </c>
      <c r="J63" s="6" t="s">
        <v>490</v>
      </c>
      <c r="K63" s="2" t="s">
        <v>10</v>
      </c>
      <c r="L63" s="11">
        <v>35</v>
      </c>
      <c r="M63" s="55">
        <v>12.280701754385966</v>
      </c>
      <c r="N63" s="11">
        <v>7</v>
      </c>
      <c r="O63" s="55">
        <v>28</v>
      </c>
      <c r="P63" s="11">
        <v>28</v>
      </c>
      <c r="Q63" s="55">
        <v>27.142857142857142</v>
      </c>
      <c r="R63" s="4">
        <f t="shared" si="9"/>
        <v>67.423558897243112</v>
      </c>
      <c r="S63" s="6">
        <v>100</v>
      </c>
      <c r="T63" s="39">
        <f t="shared" si="10"/>
        <v>0.67423558897243108</v>
      </c>
      <c r="U63" s="40" t="s">
        <v>821</v>
      </c>
    </row>
    <row r="64" spans="1:21" x14ac:dyDescent="0.3">
      <c r="A64" s="6">
        <v>59</v>
      </c>
      <c r="B64" s="6" t="s">
        <v>440</v>
      </c>
      <c r="C64" s="6" t="s">
        <v>449</v>
      </c>
      <c r="D64" s="6" t="s">
        <v>192</v>
      </c>
      <c r="E64" s="36" t="str">
        <f t="shared" si="6"/>
        <v>С</v>
      </c>
      <c r="F64" s="36" t="str">
        <f t="shared" si="7"/>
        <v>Т</v>
      </c>
      <c r="G64" s="36" t="str">
        <f t="shared" si="8"/>
        <v>С</v>
      </c>
      <c r="H64" s="6">
        <v>760244</v>
      </c>
      <c r="I64" s="37">
        <v>10</v>
      </c>
      <c r="J64" s="6" t="s">
        <v>488</v>
      </c>
      <c r="K64" s="2" t="s">
        <v>10</v>
      </c>
      <c r="L64" s="11">
        <v>25.5</v>
      </c>
      <c r="M64" s="55">
        <v>8.9473684210526319</v>
      </c>
      <c r="N64" s="11">
        <v>7</v>
      </c>
      <c r="O64" s="55">
        <v>28</v>
      </c>
      <c r="P64" s="11">
        <v>27</v>
      </c>
      <c r="Q64" s="55">
        <v>28.148148148148149</v>
      </c>
      <c r="R64" s="4">
        <f t="shared" si="9"/>
        <v>65.095516569200782</v>
      </c>
      <c r="S64" s="6">
        <v>100</v>
      </c>
      <c r="T64" s="39">
        <f t="shared" si="10"/>
        <v>0.65095516569200784</v>
      </c>
      <c r="U64" s="40" t="s">
        <v>821</v>
      </c>
    </row>
    <row r="65" spans="1:21" x14ac:dyDescent="0.3">
      <c r="A65" s="6">
        <v>60</v>
      </c>
      <c r="B65" s="6" t="s">
        <v>487</v>
      </c>
      <c r="C65" s="6" t="s">
        <v>25</v>
      </c>
      <c r="D65" s="6" t="s">
        <v>453</v>
      </c>
      <c r="E65" s="36" t="str">
        <f t="shared" si="6"/>
        <v>Л</v>
      </c>
      <c r="F65" s="36" t="str">
        <f t="shared" si="7"/>
        <v>Д</v>
      </c>
      <c r="G65" s="36" t="str">
        <f t="shared" si="8"/>
        <v>В</v>
      </c>
      <c r="H65" s="6">
        <v>760244</v>
      </c>
      <c r="I65" s="37">
        <v>9</v>
      </c>
      <c r="J65" s="6" t="s">
        <v>142</v>
      </c>
      <c r="K65" s="2" t="s">
        <v>10</v>
      </c>
      <c r="L65" s="11">
        <v>28</v>
      </c>
      <c r="M65" s="55">
        <v>9.8245614035087723</v>
      </c>
      <c r="N65" s="11">
        <v>6.5</v>
      </c>
      <c r="O65" s="55">
        <v>26</v>
      </c>
      <c r="P65" s="11">
        <v>26</v>
      </c>
      <c r="Q65" s="55">
        <v>29.23076923076923</v>
      </c>
      <c r="R65" s="4">
        <f t="shared" si="9"/>
        <v>65.055330634278008</v>
      </c>
      <c r="S65" s="6">
        <v>100</v>
      </c>
      <c r="T65" s="39">
        <f t="shared" si="10"/>
        <v>0.65055330634278008</v>
      </c>
      <c r="U65" s="40" t="s">
        <v>821</v>
      </c>
    </row>
    <row r="66" spans="1:21" x14ac:dyDescent="0.3">
      <c r="A66" s="6">
        <v>61</v>
      </c>
      <c r="B66" s="6" t="s">
        <v>592</v>
      </c>
      <c r="C66" s="6" t="s">
        <v>593</v>
      </c>
      <c r="D66" s="6" t="s">
        <v>200</v>
      </c>
      <c r="E66" s="36" t="str">
        <f t="shared" si="6"/>
        <v>Е</v>
      </c>
      <c r="F66" s="36" t="str">
        <f t="shared" si="7"/>
        <v>И</v>
      </c>
      <c r="G66" s="36" t="str">
        <f t="shared" si="8"/>
        <v>Е</v>
      </c>
      <c r="H66" s="6">
        <v>761301</v>
      </c>
      <c r="I66" s="37">
        <v>10</v>
      </c>
      <c r="J66" s="6" t="s">
        <v>197</v>
      </c>
      <c r="K66" s="2" t="s">
        <v>10</v>
      </c>
      <c r="L66" s="11">
        <v>49</v>
      </c>
      <c r="M66" s="55">
        <f>IF(L66="-",0,IF(L66&gt;-20,20*L66/52))</f>
        <v>18.846153846153847</v>
      </c>
      <c r="N66" s="11">
        <v>3</v>
      </c>
      <c r="O66" s="55">
        <f>IF(N66="-",0,IF(N66&gt;-40,40*N66/40))</f>
        <v>3</v>
      </c>
      <c r="P66" s="11">
        <v>45</v>
      </c>
      <c r="Q66" s="55">
        <v>40</v>
      </c>
      <c r="R66" s="4">
        <f t="shared" si="9"/>
        <v>61.846153846153847</v>
      </c>
      <c r="S66" s="6">
        <v>100</v>
      </c>
      <c r="T66" s="39">
        <f t="shared" si="10"/>
        <v>0.61846153846153851</v>
      </c>
      <c r="U66" s="40" t="s">
        <v>821</v>
      </c>
    </row>
    <row r="67" spans="1:21" x14ac:dyDescent="0.3">
      <c r="A67" s="6">
        <v>62</v>
      </c>
      <c r="B67" s="6" t="s">
        <v>369</v>
      </c>
      <c r="C67" s="6" t="s">
        <v>25</v>
      </c>
      <c r="D67" s="6" t="s">
        <v>306</v>
      </c>
      <c r="E67" s="36" t="str">
        <f t="shared" si="6"/>
        <v>Б</v>
      </c>
      <c r="F67" s="36" t="str">
        <f t="shared" si="7"/>
        <v>Д</v>
      </c>
      <c r="G67" s="36" t="str">
        <f t="shared" si="8"/>
        <v>А</v>
      </c>
      <c r="H67" s="6">
        <v>760243</v>
      </c>
      <c r="I67" s="37">
        <v>9</v>
      </c>
      <c r="J67" s="6" t="s">
        <v>153</v>
      </c>
      <c r="K67" s="2" t="s">
        <v>10</v>
      </c>
      <c r="L67" s="11">
        <v>25</v>
      </c>
      <c r="M67" s="55">
        <v>8.7719298245614041</v>
      </c>
      <c r="N67" s="11">
        <v>30</v>
      </c>
      <c r="O67" s="55">
        <v>12</v>
      </c>
      <c r="P67" s="11">
        <v>32.25</v>
      </c>
      <c r="Q67" s="55">
        <v>40</v>
      </c>
      <c r="R67" s="4">
        <f t="shared" si="9"/>
        <v>60.771929824561404</v>
      </c>
      <c r="S67" s="6">
        <v>100</v>
      </c>
      <c r="T67" s="39">
        <f t="shared" si="10"/>
        <v>0.60771929824561399</v>
      </c>
      <c r="U67" s="40" t="s">
        <v>821</v>
      </c>
    </row>
    <row r="68" spans="1:21" x14ac:dyDescent="0.3">
      <c r="A68" s="6">
        <v>63</v>
      </c>
      <c r="B68" s="6" t="s">
        <v>746</v>
      </c>
      <c r="C68" s="6" t="s">
        <v>203</v>
      </c>
      <c r="D68" s="6" t="s">
        <v>747</v>
      </c>
      <c r="E68" s="36" t="str">
        <f t="shared" si="6"/>
        <v>Т</v>
      </c>
      <c r="F68" s="36" t="str">
        <f t="shared" si="7"/>
        <v>Ю</v>
      </c>
      <c r="G68" s="36" t="str">
        <f t="shared" si="8"/>
        <v>Л</v>
      </c>
      <c r="H68" s="6">
        <v>766104</v>
      </c>
      <c r="I68" s="37">
        <v>9</v>
      </c>
      <c r="J68" s="6" t="s">
        <v>753</v>
      </c>
      <c r="K68" s="2" t="s">
        <v>10</v>
      </c>
      <c r="L68" s="38">
        <v>28</v>
      </c>
      <c r="M68" s="55">
        <f>IF(L68="-",0,IF(L68&gt;-20,20*L68/52))</f>
        <v>10.76923076923077</v>
      </c>
      <c r="N68" s="38">
        <v>9.6</v>
      </c>
      <c r="O68" s="55">
        <f>IF(N68="-",0,IF(N68&gt;-40,40*N68/40))</f>
        <v>9.6</v>
      </c>
      <c r="P68" s="42">
        <v>29</v>
      </c>
      <c r="Q68" s="55">
        <v>40</v>
      </c>
      <c r="R68" s="4">
        <f t="shared" si="9"/>
        <v>60.369230769230768</v>
      </c>
      <c r="S68" s="6">
        <v>100</v>
      </c>
      <c r="T68" s="39">
        <f t="shared" si="10"/>
        <v>0.60369230769230764</v>
      </c>
      <c r="U68" s="40" t="s">
        <v>821</v>
      </c>
    </row>
    <row r="69" spans="1:21" x14ac:dyDescent="0.3">
      <c r="A69" s="6">
        <v>64</v>
      </c>
      <c r="B69" s="6" t="s">
        <v>813</v>
      </c>
      <c r="C69" s="6" t="s">
        <v>472</v>
      </c>
      <c r="D69" s="6" t="s">
        <v>200</v>
      </c>
      <c r="E69" s="36" t="str">
        <f t="shared" si="6"/>
        <v>М</v>
      </c>
      <c r="F69" s="36" t="str">
        <f t="shared" si="7"/>
        <v>В</v>
      </c>
      <c r="G69" s="36" t="str">
        <f t="shared" si="8"/>
        <v>Е</v>
      </c>
      <c r="H69" s="6">
        <v>763113</v>
      </c>
      <c r="I69" s="37">
        <v>11</v>
      </c>
      <c r="J69" s="6" t="s">
        <v>157</v>
      </c>
      <c r="K69" s="2" t="s">
        <v>10</v>
      </c>
      <c r="L69" s="38">
        <v>21</v>
      </c>
      <c r="M69" s="55">
        <f>IF(L69="-",0,IF(L69&gt;-20,20*L69/52))</f>
        <v>8.0769230769230766</v>
      </c>
      <c r="N69" s="38">
        <v>7</v>
      </c>
      <c r="O69" s="55">
        <f>IF(N69="-",0,IF(N69&gt;-40,40*N69/40))</f>
        <v>7</v>
      </c>
      <c r="P69" s="38">
        <v>7</v>
      </c>
      <c r="Q69" s="55">
        <v>40</v>
      </c>
      <c r="R69" s="4">
        <f t="shared" si="9"/>
        <v>55.07692307692308</v>
      </c>
      <c r="S69" s="6">
        <v>100</v>
      </c>
      <c r="T69" s="39">
        <f t="shared" si="10"/>
        <v>0.55076923076923079</v>
      </c>
      <c r="U69" s="40" t="s">
        <v>821</v>
      </c>
    </row>
    <row r="70" spans="1:21" x14ac:dyDescent="0.3">
      <c r="A70" s="6">
        <v>65</v>
      </c>
      <c r="B70" s="6" t="s">
        <v>751</v>
      </c>
      <c r="C70" s="6" t="s">
        <v>305</v>
      </c>
      <c r="D70" s="6" t="s">
        <v>26</v>
      </c>
      <c r="E70" s="36" t="str">
        <f t="shared" si="6"/>
        <v>С</v>
      </c>
      <c r="F70" s="36" t="str">
        <f t="shared" si="7"/>
        <v>Е</v>
      </c>
      <c r="G70" s="36" t="str">
        <f t="shared" si="8"/>
        <v>А</v>
      </c>
      <c r="H70" s="6">
        <v>766104</v>
      </c>
      <c r="I70" s="37">
        <v>9</v>
      </c>
      <c r="J70" s="6" t="s">
        <v>182</v>
      </c>
      <c r="K70" s="2" t="s">
        <v>10</v>
      </c>
      <c r="L70" s="11">
        <v>32</v>
      </c>
      <c r="M70" s="55">
        <f>IF(L70="-",0,IF(L70&gt;-20,20*L70/52))</f>
        <v>12.307692307692308</v>
      </c>
      <c r="N70" s="11">
        <v>8.1999999999999993</v>
      </c>
      <c r="O70" s="55">
        <f>IF(N70="-",0,IF(N70&gt;-40,40*N70/40))</f>
        <v>8.1999999999999993</v>
      </c>
      <c r="P70" s="11">
        <v>34</v>
      </c>
      <c r="Q70" s="55">
        <v>34.117647058823529</v>
      </c>
      <c r="R70" s="4">
        <f t="shared" ref="R70:R77" si="11">M70+O70+Q70</f>
        <v>54.625339366515838</v>
      </c>
      <c r="S70" s="6">
        <v>100</v>
      </c>
      <c r="T70" s="39">
        <f t="shared" ref="T70:T77" si="12">R70/S70</f>
        <v>0.54625339366515835</v>
      </c>
      <c r="U70" s="40" t="s">
        <v>821</v>
      </c>
    </row>
    <row r="71" spans="1:21" x14ac:dyDescent="0.3">
      <c r="A71" s="6">
        <v>66</v>
      </c>
      <c r="B71" s="6" t="s">
        <v>416</v>
      </c>
      <c r="C71" s="6" t="s">
        <v>472</v>
      </c>
      <c r="D71" s="6" t="s">
        <v>26</v>
      </c>
      <c r="E71" s="36" t="str">
        <f t="shared" si="6"/>
        <v>А</v>
      </c>
      <c r="F71" s="36" t="str">
        <f t="shared" si="7"/>
        <v>В</v>
      </c>
      <c r="G71" s="36" t="str">
        <f t="shared" si="8"/>
        <v>А</v>
      </c>
      <c r="H71" s="6">
        <v>766071</v>
      </c>
      <c r="I71" s="37">
        <v>9</v>
      </c>
      <c r="J71" s="6" t="s">
        <v>473</v>
      </c>
      <c r="K71" s="2" t="s">
        <v>10</v>
      </c>
      <c r="L71" s="11">
        <v>34</v>
      </c>
      <c r="M71" s="55">
        <v>11.929824561403509</v>
      </c>
      <c r="N71" s="11">
        <v>0</v>
      </c>
      <c r="O71" s="55">
        <v>0</v>
      </c>
      <c r="P71" s="11">
        <v>41.6</v>
      </c>
      <c r="Q71" s="55">
        <v>40</v>
      </c>
      <c r="R71" s="4">
        <f t="shared" si="11"/>
        <v>51.929824561403507</v>
      </c>
      <c r="S71" s="6">
        <v>100</v>
      </c>
      <c r="T71" s="39">
        <f t="shared" si="12"/>
        <v>0.51929824561403504</v>
      </c>
      <c r="U71" s="40" t="s">
        <v>821</v>
      </c>
    </row>
    <row r="72" spans="1:21" x14ac:dyDescent="0.3">
      <c r="A72" s="6">
        <v>67</v>
      </c>
      <c r="B72" s="6" t="s">
        <v>754</v>
      </c>
      <c r="C72" s="6" t="s">
        <v>755</v>
      </c>
      <c r="D72" s="6" t="s">
        <v>26</v>
      </c>
      <c r="E72" s="36" t="str">
        <f t="shared" ref="E72:E77" si="13">LEFT(B72,1)</f>
        <v>Т</v>
      </c>
      <c r="F72" s="36" t="str">
        <f t="shared" si="7"/>
        <v>Н</v>
      </c>
      <c r="G72" s="36" t="str">
        <f t="shared" si="8"/>
        <v>А</v>
      </c>
      <c r="H72" s="6">
        <v>766104</v>
      </c>
      <c r="I72" s="37">
        <v>10</v>
      </c>
      <c r="J72" s="6" t="s">
        <v>756</v>
      </c>
      <c r="K72" s="2" t="s">
        <v>10</v>
      </c>
      <c r="L72" s="38">
        <v>23</v>
      </c>
      <c r="M72" s="55">
        <f>IF(L72="-",0,IF(L72&gt;-20,20*L72/52))</f>
        <v>8.8461538461538467</v>
      </c>
      <c r="N72" s="38">
        <v>9.6</v>
      </c>
      <c r="O72" s="55">
        <f>IF(N72="-",0,IF(N72&gt;-40,40*N72/40))</f>
        <v>9.6</v>
      </c>
      <c r="P72" s="38">
        <v>35</v>
      </c>
      <c r="Q72" s="55">
        <v>33.142857142857146</v>
      </c>
      <c r="R72" s="4">
        <f t="shared" si="11"/>
        <v>51.589010989010994</v>
      </c>
      <c r="S72" s="6">
        <v>100</v>
      </c>
      <c r="T72" s="39">
        <f t="shared" si="12"/>
        <v>0.51589010989010997</v>
      </c>
      <c r="U72" s="40" t="s">
        <v>821</v>
      </c>
    </row>
    <row r="73" spans="1:21" x14ac:dyDescent="0.3">
      <c r="A73" s="6">
        <v>68</v>
      </c>
      <c r="B73" s="6" t="s">
        <v>530</v>
      </c>
      <c r="C73" s="6" t="s">
        <v>531</v>
      </c>
      <c r="D73" s="6" t="s">
        <v>317</v>
      </c>
      <c r="E73" s="36" t="str">
        <f t="shared" si="13"/>
        <v>К</v>
      </c>
      <c r="F73" s="36" t="str">
        <f t="shared" ref="F73:F77" si="14">LEFT(C73,1)</f>
        <v>Ф</v>
      </c>
      <c r="G73" s="36" t="str">
        <f t="shared" ref="G73:G77" si="15">LEFT(D73,1)</f>
        <v>Д</v>
      </c>
      <c r="H73" s="6">
        <v>766105</v>
      </c>
      <c r="I73" s="37">
        <v>11</v>
      </c>
      <c r="J73" s="6" t="s">
        <v>532</v>
      </c>
      <c r="K73" s="2" t="s">
        <v>10</v>
      </c>
      <c r="L73" s="11"/>
      <c r="M73" s="55">
        <v>11.64</v>
      </c>
      <c r="N73" s="11"/>
      <c r="O73" s="55">
        <v>16</v>
      </c>
      <c r="P73" s="11"/>
      <c r="Q73" s="55">
        <v>23.83</v>
      </c>
      <c r="R73" s="4">
        <f t="shared" si="11"/>
        <v>51.47</v>
      </c>
      <c r="S73" s="6">
        <v>100</v>
      </c>
      <c r="T73" s="39">
        <f t="shared" si="12"/>
        <v>0.51469999999999994</v>
      </c>
      <c r="U73" s="40" t="s">
        <v>821</v>
      </c>
    </row>
    <row r="74" spans="1:21" x14ac:dyDescent="0.3">
      <c r="A74" s="6">
        <v>69</v>
      </c>
      <c r="B74" s="6" t="s">
        <v>591</v>
      </c>
      <c r="C74" s="6" t="s">
        <v>25</v>
      </c>
      <c r="D74" s="6" t="s">
        <v>453</v>
      </c>
      <c r="E74" s="36" t="str">
        <f t="shared" si="13"/>
        <v>А</v>
      </c>
      <c r="F74" s="36" t="str">
        <f t="shared" si="14"/>
        <v>Д</v>
      </c>
      <c r="G74" s="36" t="str">
        <f t="shared" si="15"/>
        <v>В</v>
      </c>
      <c r="H74" s="6">
        <v>761301</v>
      </c>
      <c r="I74" s="37">
        <v>10</v>
      </c>
      <c r="J74" s="6" t="s">
        <v>193</v>
      </c>
      <c r="K74" s="2" t="s">
        <v>10</v>
      </c>
      <c r="L74" s="11">
        <v>32</v>
      </c>
      <c r="M74" s="55">
        <f>IF(L74="-",0,IF(L74&gt;-20,20*L74/52))</f>
        <v>12.307692307692308</v>
      </c>
      <c r="N74" s="11">
        <v>3</v>
      </c>
      <c r="O74" s="55">
        <f>IF(N74="-",0,IF(N74&gt;-40,40*N74/40))</f>
        <v>3</v>
      </c>
      <c r="P74" s="11">
        <v>50</v>
      </c>
      <c r="Q74" s="55">
        <v>36</v>
      </c>
      <c r="R74" s="4">
        <f t="shared" si="11"/>
        <v>51.307692307692307</v>
      </c>
      <c r="S74" s="6">
        <v>100</v>
      </c>
      <c r="T74" s="39">
        <f t="shared" si="12"/>
        <v>0.5130769230769231</v>
      </c>
      <c r="U74" s="40" t="s">
        <v>821</v>
      </c>
    </row>
    <row r="75" spans="1:21" x14ac:dyDescent="0.3">
      <c r="A75" s="6">
        <v>70</v>
      </c>
      <c r="B75" s="6" t="s">
        <v>594</v>
      </c>
      <c r="C75" s="6" t="s">
        <v>278</v>
      </c>
      <c r="D75" s="6" t="s">
        <v>268</v>
      </c>
      <c r="E75" s="36" t="str">
        <f t="shared" si="13"/>
        <v>И</v>
      </c>
      <c r="F75" s="36" t="str">
        <f t="shared" si="14"/>
        <v>П</v>
      </c>
      <c r="G75" s="36" t="str">
        <f t="shared" si="15"/>
        <v>Р</v>
      </c>
      <c r="H75" s="6">
        <v>761301</v>
      </c>
      <c r="I75" s="37">
        <v>10</v>
      </c>
      <c r="J75" s="6" t="s">
        <v>201</v>
      </c>
      <c r="K75" s="2" t="s">
        <v>10</v>
      </c>
      <c r="L75" s="11">
        <v>30</v>
      </c>
      <c r="M75" s="55">
        <f>IF(L75="-",0,IF(L75&gt;-20,20*L75/52))</f>
        <v>11.538461538461538</v>
      </c>
      <c r="N75" s="11">
        <v>4</v>
      </c>
      <c r="O75" s="55">
        <f>IF(N75="-",0,IF(N75&gt;-40,40*N75/40))</f>
        <v>4</v>
      </c>
      <c r="P75" s="11">
        <v>52</v>
      </c>
      <c r="Q75" s="55">
        <v>34.615384615384613</v>
      </c>
      <c r="R75" s="4">
        <f t="shared" si="11"/>
        <v>50.153846153846153</v>
      </c>
      <c r="S75" s="6">
        <v>100</v>
      </c>
      <c r="T75" s="39">
        <f t="shared" si="12"/>
        <v>0.50153846153846149</v>
      </c>
      <c r="U75" s="40" t="s">
        <v>821</v>
      </c>
    </row>
    <row r="76" spans="1:21" x14ac:dyDescent="0.3">
      <c r="A76" s="6">
        <v>71</v>
      </c>
      <c r="B76" s="6" t="s">
        <v>752</v>
      </c>
      <c r="C76" s="6" t="s">
        <v>195</v>
      </c>
      <c r="D76" s="6" t="s">
        <v>32</v>
      </c>
      <c r="E76" s="36" t="str">
        <f t="shared" si="13"/>
        <v>К</v>
      </c>
      <c r="F76" s="36" t="str">
        <f t="shared" si="14"/>
        <v>К</v>
      </c>
      <c r="G76" s="36" t="str">
        <f t="shared" si="15"/>
        <v>А</v>
      </c>
      <c r="H76" s="6">
        <v>766104</v>
      </c>
      <c r="I76" s="37">
        <v>9</v>
      </c>
      <c r="J76" s="6" t="s">
        <v>154</v>
      </c>
      <c r="K76" s="2" t="s">
        <v>10</v>
      </c>
      <c r="L76" s="11">
        <v>33</v>
      </c>
      <c r="M76" s="55"/>
      <c r="N76" s="11">
        <v>8.4</v>
      </c>
      <c r="O76" s="55">
        <f>IF(N76="-",0,IF(N76&gt;-40,40*N76/40))</f>
        <v>8.4</v>
      </c>
      <c r="P76" s="11">
        <v>34</v>
      </c>
      <c r="Q76" s="55">
        <v>34.117647058823529</v>
      </c>
      <c r="R76" s="4">
        <f t="shared" si="11"/>
        <v>42.517647058823528</v>
      </c>
      <c r="S76" s="6">
        <v>100</v>
      </c>
      <c r="T76" s="39">
        <f t="shared" si="12"/>
        <v>0.42517647058823527</v>
      </c>
      <c r="U76" s="40" t="s">
        <v>821</v>
      </c>
    </row>
    <row r="77" spans="1:21" x14ac:dyDescent="0.3">
      <c r="A77" s="6">
        <v>72</v>
      </c>
      <c r="B77" s="6" t="s">
        <v>519</v>
      </c>
      <c r="C77" s="6" t="s">
        <v>74</v>
      </c>
      <c r="D77" s="6" t="s">
        <v>306</v>
      </c>
      <c r="E77" s="36" t="str">
        <f t="shared" si="13"/>
        <v>Г</v>
      </c>
      <c r="F77" s="36" t="str">
        <f t="shared" si="14"/>
        <v>А</v>
      </c>
      <c r="G77" s="36" t="str">
        <f t="shared" si="15"/>
        <v>А</v>
      </c>
      <c r="H77" s="6">
        <v>766105</v>
      </c>
      <c r="I77" s="37">
        <v>9</v>
      </c>
      <c r="J77" s="6" t="s">
        <v>520</v>
      </c>
      <c r="K77" s="2" t="s">
        <v>10</v>
      </c>
      <c r="L77" s="11"/>
      <c r="M77" s="55">
        <v>12.72</v>
      </c>
      <c r="N77" s="11"/>
      <c r="O77" s="55">
        <v>16</v>
      </c>
      <c r="P77" s="11"/>
      <c r="Q77" s="55">
        <v>0</v>
      </c>
      <c r="R77" s="4">
        <f t="shared" si="11"/>
        <v>28.72</v>
      </c>
      <c r="S77" s="6">
        <v>100</v>
      </c>
      <c r="T77" s="39">
        <f t="shared" si="12"/>
        <v>0.28720000000000001</v>
      </c>
      <c r="U77" s="40" t="s">
        <v>821</v>
      </c>
    </row>
  </sheetData>
  <sheetProtection sheet="1" objects="1" scenarios="1"/>
  <sortState ref="B6:U77">
    <sortCondition descending="1" ref="R6:R77"/>
  </sortState>
  <mergeCells count="21">
    <mergeCell ref="S3:S5"/>
    <mergeCell ref="T3:T5"/>
    <mergeCell ref="U3:U5"/>
    <mergeCell ref="L4:M4"/>
    <mergeCell ref="N4:O4"/>
    <mergeCell ref="P4:Q4"/>
    <mergeCell ref="R3:R5"/>
    <mergeCell ref="L1:Q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Q3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workbookViewId="0">
      <selection activeCell="C20" sqref="C20"/>
    </sheetView>
  </sheetViews>
  <sheetFormatPr defaultRowHeight="15" x14ac:dyDescent="0.25"/>
  <cols>
    <col min="3" max="3" width="17.28515625" customWidth="1"/>
    <col min="5" max="6" width="9.140625" customWidth="1"/>
  </cols>
  <sheetData>
    <row r="1" spans="1:22" s="76" customFormat="1" ht="28.5" x14ac:dyDescent="0.45">
      <c r="B1" s="76" t="s">
        <v>828</v>
      </c>
    </row>
    <row r="3" spans="1:22" s="30" customFormat="1" ht="20.25" x14ac:dyDescent="0.3">
      <c r="A3" s="85">
        <v>1</v>
      </c>
      <c r="B3" s="6">
        <v>64</v>
      </c>
      <c r="C3" s="6" t="s">
        <v>813</v>
      </c>
      <c r="D3" s="77" t="s">
        <v>829</v>
      </c>
      <c r="E3" s="61" t="s">
        <v>830</v>
      </c>
      <c r="F3" s="60">
        <v>763113</v>
      </c>
      <c r="G3" s="62">
        <v>11</v>
      </c>
      <c r="H3" s="59" t="s">
        <v>10</v>
      </c>
      <c r="I3" s="63">
        <v>21</v>
      </c>
      <c r="J3" s="64">
        <v>8.08</v>
      </c>
      <c r="K3" s="63">
        <v>7</v>
      </c>
      <c r="L3" s="64">
        <v>7</v>
      </c>
      <c r="M3" s="63">
        <v>7</v>
      </c>
      <c r="N3" s="64">
        <v>40</v>
      </c>
      <c r="O3" s="65">
        <v>55.08</v>
      </c>
      <c r="P3" s="60">
        <v>100</v>
      </c>
      <c r="Q3" s="66">
        <v>0.55000000000000004</v>
      </c>
      <c r="R3" s="78" t="s">
        <v>821</v>
      </c>
      <c r="S3" s="79"/>
      <c r="T3" s="41"/>
      <c r="U3" s="80"/>
      <c r="V3" s="81"/>
    </row>
    <row r="4" spans="1:22" ht="21" x14ac:dyDescent="0.35">
      <c r="A4" s="86">
        <f>A3+1</f>
        <v>2</v>
      </c>
      <c r="B4" s="59">
        <v>78</v>
      </c>
      <c r="C4" s="60" t="s">
        <v>817</v>
      </c>
      <c r="D4" s="61" t="s">
        <v>822</v>
      </c>
      <c r="E4" s="61" t="s">
        <v>823</v>
      </c>
      <c r="F4" s="60">
        <v>763113</v>
      </c>
      <c r="G4" s="62">
        <v>10</v>
      </c>
      <c r="H4" s="60" t="s">
        <v>10</v>
      </c>
      <c r="I4" s="63">
        <v>24</v>
      </c>
      <c r="J4" s="64">
        <v>9.23</v>
      </c>
      <c r="K4" s="63">
        <v>6</v>
      </c>
      <c r="L4" s="64">
        <v>6</v>
      </c>
      <c r="M4" s="63">
        <v>10</v>
      </c>
      <c r="N4" s="64">
        <v>40</v>
      </c>
      <c r="O4" s="65">
        <v>55.23</v>
      </c>
      <c r="P4" s="60">
        <v>100</v>
      </c>
      <c r="Q4" s="66">
        <v>0.55000000000000004</v>
      </c>
      <c r="R4" s="60" t="s">
        <v>821</v>
      </c>
      <c r="S4" s="67"/>
    </row>
    <row r="5" spans="1:22" ht="21" x14ac:dyDescent="0.35">
      <c r="A5" s="86">
        <f t="shared" ref="A5:A22" si="0">A4+1</f>
        <v>3</v>
      </c>
      <c r="B5" s="59">
        <v>71</v>
      </c>
      <c r="C5" s="60" t="s">
        <v>814</v>
      </c>
      <c r="D5" s="61" t="s">
        <v>824</v>
      </c>
      <c r="E5" s="61" t="s">
        <v>822</v>
      </c>
      <c r="F5" s="60">
        <v>763113</v>
      </c>
      <c r="G5" s="62">
        <v>9</v>
      </c>
      <c r="H5" s="60" t="s">
        <v>10</v>
      </c>
      <c r="I5" s="63">
        <v>31</v>
      </c>
      <c r="J5" s="64">
        <v>11.92</v>
      </c>
      <c r="K5" s="63">
        <v>10</v>
      </c>
      <c r="L5" s="64">
        <v>10</v>
      </c>
      <c r="M5" s="63">
        <v>10</v>
      </c>
      <c r="N5" s="64">
        <v>40</v>
      </c>
      <c r="O5" s="65">
        <v>61.92</v>
      </c>
      <c r="P5" s="60">
        <v>100</v>
      </c>
      <c r="Q5" s="66">
        <v>0.62</v>
      </c>
      <c r="R5" s="60" t="s">
        <v>821</v>
      </c>
      <c r="S5" s="67"/>
    </row>
    <row r="6" spans="1:22" ht="21" x14ac:dyDescent="0.35">
      <c r="A6" s="86">
        <f t="shared" si="0"/>
        <v>4</v>
      </c>
      <c r="B6" s="68">
        <v>72</v>
      </c>
      <c r="C6" s="69" t="s">
        <v>794</v>
      </c>
      <c r="D6" s="70" t="s">
        <v>825</v>
      </c>
      <c r="E6" s="70" t="s">
        <v>826</v>
      </c>
      <c r="F6" s="69">
        <v>763113</v>
      </c>
      <c r="G6" s="71">
        <v>9</v>
      </c>
      <c r="H6" s="69" t="s">
        <v>10</v>
      </c>
      <c r="I6" s="72">
        <v>31</v>
      </c>
      <c r="J6" s="73">
        <v>11.92</v>
      </c>
      <c r="K6" s="72">
        <v>10</v>
      </c>
      <c r="L6" s="73">
        <v>10</v>
      </c>
      <c r="M6" s="72">
        <v>10</v>
      </c>
      <c r="N6" s="73">
        <v>40</v>
      </c>
      <c r="O6" s="74">
        <v>61.92</v>
      </c>
      <c r="P6" s="69">
        <v>100</v>
      </c>
      <c r="Q6" s="75">
        <v>0.62</v>
      </c>
      <c r="R6" s="69" t="s">
        <v>821</v>
      </c>
      <c r="S6" s="67"/>
    </row>
    <row r="7" spans="1:22" ht="21" x14ac:dyDescent="0.35">
      <c r="A7" s="86">
        <f t="shared" si="0"/>
        <v>5</v>
      </c>
      <c r="B7" s="59">
        <v>68</v>
      </c>
      <c r="C7" s="60" t="s">
        <v>244</v>
      </c>
      <c r="D7" s="61" t="s">
        <v>827</v>
      </c>
      <c r="E7" s="61" t="s">
        <v>822</v>
      </c>
      <c r="F7" s="60">
        <v>763113</v>
      </c>
      <c r="G7" s="62">
        <v>11</v>
      </c>
      <c r="H7" s="60" t="s">
        <v>10</v>
      </c>
      <c r="I7" s="63">
        <v>37</v>
      </c>
      <c r="J7" s="64">
        <v>14.23</v>
      </c>
      <c r="K7" s="63">
        <v>10</v>
      </c>
      <c r="L7" s="64">
        <v>10</v>
      </c>
      <c r="M7" s="63">
        <v>10</v>
      </c>
      <c r="N7" s="64">
        <v>40</v>
      </c>
      <c r="O7" s="65">
        <v>64.23</v>
      </c>
      <c r="P7" s="60">
        <v>100</v>
      </c>
      <c r="Q7" s="66">
        <v>0.64</v>
      </c>
      <c r="R7" s="60" t="s">
        <v>821</v>
      </c>
      <c r="S7" s="67"/>
    </row>
    <row r="8" spans="1:22" ht="21" x14ac:dyDescent="0.35">
      <c r="A8" s="86">
        <f t="shared" si="0"/>
        <v>6</v>
      </c>
      <c r="B8" s="59">
        <v>66</v>
      </c>
      <c r="C8" s="60" t="s">
        <v>803</v>
      </c>
      <c r="D8" s="61" t="s">
        <v>827</v>
      </c>
      <c r="E8" s="61" t="s">
        <v>823</v>
      </c>
      <c r="F8" s="60">
        <v>763113</v>
      </c>
      <c r="G8" s="62">
        <v>8</v>
      </c>
      <c r="H8" s="60" t="s">
        <v>10</v>
      </c>
      <c r="I8" s="82">
        <v>13</v>
      </c>
      <c r="J8" s="64">
        <v>8.1300000000000008</v>
      </c>
      <c r="K8" s="82">
        <v>8</v>
      </c>
      <c r="L8" s="64">
        <v>8</v>
      </c>
      <c r="M8" s="82">
        <v>8</v>
      </c>
      <c r="N8" s="64">
        <v>30</v>
      </c>
      <c r="O8" s="65">
        <v>46.13</v>
      </c>
      <c r="P8" s="60">
        <v>100</v>
      </c>
      <c r="Q8" s="66">
        <v>0.46</v>
      </c>
      <c r="R8" s="60" t="s">
        <v>821</v>
      </c>
      <c r="S8" s="67"/>
    </row>
    <row r="9" spans="1:22" ht="21" x14ac:dyDescent="0.35">
      <c r="A9" s="86">
        <f t="shared" si="0"/>
        <v>7</v>
      </c>
      <c r="B9" s="68">
        <v>67</v>
      </c>
      <c r="C9" s="69" t="s">
        <v>808</v>
      </c>
      <c r="D9" s="70" t="s">
        <v>823</v>
      </c>
      <c r="E9" s="70" t="s">
        <v>831</v>
      </c>
      <c r="F9" s="69">
        <v>763113</v>
      </c>
      <c r="G9" s="71">
        <v>8</v>
      </c>
      <c r="H9" s="69" t="s">
        <v>10</v>
      </c>
      <c r="I9" s="72">
        <v>7</v>
      </c>
      <c r="J9" s="73">
        <v>4.38</v>
      </c>
      <c r="K9" s="72">
        <v>7</v>
      </c>
      <c r="L9" s="73">
        <v>7</v>
      </c>
      <c r="M9" s="83">
        <v>7</v>
      </c>
      <c r="N9" s="73">
        <v>34.29</v>
      </c>
      <c r="O9" s="74">
        <v>45.66</v>
      </c>
      <c r="P9" s="69">
        <v>100</v>
      </c>
      <c r="Q9" s="75">
        <v>0.46</v>
      </c>
      <c r="R9" s="69" t="s">
        <v>821</v>
      </c>
      <c r="S9" s="67"/>
    </row>
    <row r="10" spans="1:22" ht="21" x14ac:dyDescent="0.35">
      <c r="A10" s="86">
        <f t="shared" si="0"/>
        <v>8</v>
      </c>
      <c r="B10" s="68">
        <v>68</v>
      </c>
      <c r="C10" s="69" t="s">
        <v>805</v>
      </c>
      <c r="D10" s="70" t="s">
        <v>830</v>
      </c>
      <c r="E10" s="70" t="s">
        <v>832</v>
      </c>
      <c r="F10" s="69">
        <v>763113</v>
      </c>
      <c r="G10" s="71">
        <v>8</v>
      </c>
      <c r="H10" s="69" t="s">
        <v>10</v>
      </c>
      <c r="I10" s="84">
        <v>6</v>
      </c>
      <c r="J10" s="73">
        <v>3.75</v>
      </c>
      <c r="K10" s="84">
        <v>7</v>
      </c>
      <c r="L10" s="73">
        <v>7</v>
      </c>
      <c r="M10" s="84">
        <v>7</v>
      </c>
      <c r="N10" s="73">
        <v>34.29</v>
      </c>
      <c r="O10" s="74">
        <v>45.04</v>
      </c>
      <c r="P10" s="69">
        <v>100</v>
      </c>
      <c r="Q10" s="75">
        <v>0.45</v>
      </c>
      <c r="R10" s="69" t="s">
        <v>821</v>
      </c>
      <c r="S10" s="67"/>
    </row>
    <row r="11" spans="1:22" ht="21" x14ac:dyDescent="0.35">
      <c r="A11" s="86">
        <f t="shared" si="0"/>
        <v>9</v>
      </c>
      <c r="B11" s="59">
        <v>63</v>
      </c>
      <c r="C11" s="60" t="s">
        <v>812</v>
      </c>
      <c r="D11" s="61" t="s">
        <v>824</v>
      </c>
      <c r="E11" s="61" t="s">
        <v>824</v>
      </c>
      <c r="F11" s="60">
        <v>763113</v>
      </c>
      <c r="G11" s="62">
        <v>7</v>
      </c>
      <c r="H11" s="60" t="s">
        <v>10</v>
      </c>
      <c r="I11" s="63">
        <v>19</v>
      </c>
      <c r="J11" s="64">
        <v>11.88</v>
      </c>
      <c r="K11" s="63">
        <v>8</v>
      </c>
      <c r="L11" s="64">
        <v>8</v>
      </c>
      <c r="M11" s="63">
        <v>8</v>
      </c>
      <c r="N11" s="64">
        <v>30</v>
      </c>
      <c r="O11" s="65">
        <v>49.88</v>
      </c>
      <c r="P11" s="60">
        <v>100</v>
      </c>
      <c r="Q11" s="66">
        <v>0.5</v>
      </c>
      <c r="R11" s="60" t="s">
        <v>821</v>
      </c>
      <c r="S11" s="67"/>
    </row>
    <row r="12" spans="1:22" ht="21" x14ac:dyDescent="0.35">
      <c r="A12" s="86">
        <f t="shared" si="0"/>
        <v>10</v>
      </c>
      <c r="B12" s="59">
        <v>60</v>
      </c>
      <c r="C12" s="60" t="s">
        <v>801</v>
      </c>
      <c r="D12" s="61" t="s">
        <v>833</v>
      </c>
      <c r="E12" s="61" t="s">
        <v>822</v>
      </c>
      <c r="F12" s="60">
        <v>763113</v>
      </c>
      <c r="G12" s="62">
        <v>8</v>
      </c>
      <c r="H12" s="60" t="s">
        <v>10</v>
      </c>
      <c r="I12" s="82">
        <v>21</v>
      </c>
      <c r="J12" s="64">
        <v>13.13</v>
      </c>
      <c r="K12" s="82">
        <v>8</v>
      </c>
      <c r="L12" s="64">
        <v>8</v>
      </c>
      <c r="M12" s="82">
        <v>8</v>
      </c>
      <c r="N12" s="64">
        <v>30</v>
      </c>
      <c r="O12" s="65">
        <v>51.13</v>
      </c>
      <c r="P12" s="60">
        <v>100</v>
      </c>
      <c r="Q12" s="66">
        <v>0.51</v>
      </c>
      <c r="R12" s="60" t="s">
        <v>821</v>
      </c>
      <c r="S12" s="67"/>
    </row>
    <row r="13" spans="1:22" ht="21" x14ac:dyDescent="0.35">
      <c r="A13" s="86">
        <f t="shared" si="0"/>
        <v>11</v>
      </c>
      <c r="B13" s="68">
        <v>61</v>
      </c>
      <c r="C13" s="69" t="s">
        <v>809</v>
      </c>
      <c r="D13" s="70" t="s">
        <v>823</v>
      </c>
      <c r="E13" s="70" t="s">
        <v>823</v>
      </c>
      <c r="F13" s="69">
        <v>763113</v>
      </c>
      <c r="G13" s="71">
        <v>7</v>
      </c>
      <c r="H13" s="69" t="s">
        <v>10</v>
      </c>
      <c r="I13" s="72">
        <v>7</v>
      </c>
      <c r="J13" s="73">
        <v>4.38</v>
      </c>
      <c r="K13" s="72">
        <v>6</v>
      </c>
      <c r="L13" s="73">
        <v>6</v>
      </c>
      <c r="M13" s="72">
        <v>6</v>
      </c>
      <c r="N13" s="73">
        <v>40</v>
      </c>
      <c r="O13" s="74">
        <v>50.38</v>
      </c>
      <c r="P13" s="69">
        <v>100</v>
      </c>
      <c r="Q13" s="75">
        <v>0.5</v>
      </c>
      <c r="R13" s="69" t="s">
        <v>821</v>
      </c>
      <c r="S13" s="67"/>
    </row>
    <row r="14" spans="1:22" ht="21" x14ac:dyDescent="0.35">
      <c r="A14" s="86">
        <f t="shared" si="0"/>
        <v>12</v>
      </c>
      <c r="B14" s="59">
        <v>57</v>
      </c>
      <c r="C14" s="60" t="s">
        <v>804</v>
      </c>
      <c r="D14" s="61" t="s">
        <v>830</v>
      </c>
      <c r="E14" s="61" t="s">
        <v>829</v>
      </c>
      <c r="F14" s="60">
        <v>763113</v>
      </c>
      <c r="G14" s="62">
        <v>8</v>
      </c>
      <c r="H14" s="60" t="s">
        <v>10</v>
      </c>
      <c r="I14" s="82">
        <v>22</v>
      </c>
      <c r="J14" s="64">
        <v>13.75</v>
      </c>
      <c r="K14" s="82">
        <v>10</v>
      </c>
      <c r="L14" s="64">
        <v>10</v>
      </c>
      <c r="M14" s="82">
        <v>7</v>
      </c>
      <c r="N14" s="64">
        <v>34.29</v>
      </c>
      <c r="O14" s="65">
        <v>58.04</v>
      </c>
      <c r="P14" s="60">
        <v>100</v>
      </c>
      <c r="Q14" s="66">
        <v>0.57999999999999996</v>
      </c>
      <c r="R14" s="60" t="s">
        <v>821</v>
      </c>
      <c r="S14" s="67"/>
    </row>
    <row r="15" spans="1:22" ht="21" x14ac:dyDescent="0.35">
      <c r="A15" s="86">
        <f t="shared" si="0"/>
        <v>13</v>
      </c>
      <c r="B15" s="59">
        <v>73</v>
      </c>
      <c r="C15" s="60" t="s">
        <v>799</v>
      </c>
      <c r="D15" s="61" t="s">
        <v>827</v>
      </c>
      <c r="E15" s="61"/>
      <c r="F15" s="60">
        <v>763113</v>
      </c>
      <c r="G15" s="62">
        <v>7</v>
      </c>
      <c r="H15" s="60" t="s">
        <v>10</v>
      </c>
      <c r="I15" s="63">
        <v>19</v>
      </c>
      <c r="J15" s="64">
        <v>11.88</v>
      </c>
      <c r="K15" s="63">
        <v>10</v>
      </c>
      <c r="L15" s="64">
        <v>10</v>
      </c>
      <c r="M15" s="63">
        <v>9</v>
      </c>
      <c r="N15" s="64">
        <v>40</v>
      </c>
      <c r="O15" s="65">
        <v>61.88</v>
      </c>
      <c r="P15" s="60">
        <v>100</v>
      </c>
      <c r="Q15" s="66">
        <v>0.62</v>
      </c>
      <c r="R15" s="60" t="s">
        <v>821</v>
      </c>
      <c r="S15" s="67"/>
    </row>
    <row r="16" spans="1:22" ht="21" x14ac:dyDescent="0.35">
      <c r="A16" s="86">
        <f t="shared" si="0"/>
        <v>14</v>
      </c>
      <c r="B16" s="59">
        <v>79</v>
      </c>
      <c r="C16" s="60" t="s">
        <v>792</v>
      </c>
      <c r="D16" s="61" t="s">
        <v>834</v>
      </c>
      <c r="E16" s="61" t="s">
        <v>827</v>
      </c>
      <c r="F16" s="60">
        <v>763113</v>
      </c>
      <c r="G16" s="62">
        <v>8</v>
      </c>
      <c r="H16" s="60" t="s">
        <v>10</v>
      </c>
      <c r="I16" s="63">
        <v>23</v>
      </c>
      <c r="J16" s="64">
        <v>14.38</v>
      </c>
      <c r="K16" s="63">
        <v>10</v>
      </c>
      <c r="L16" s="64">
        <v>10</v>
      </c>
      <c r="M16" s="63">
        <v>10</v>
      </c>
      <c r="N16" s="64">
        <v>36</v>
      </c>
      <c r="O16" s="65">
        <v>60.38</v>
      </c>
      <c r="P16" s="60">
        <v>100</v>
      </c>
      <c r="Q16" s="66">
        <v>0.6</v>
      </c>
      <c r="R16" s="60" t="s">
        <v>821</v>
      </c>
      <c r="S16" s="67"/>
    </row>
    <row r="17" spans="1:19" ht="21" x14ac:dyDescent="0.35">
      <c r="A17" s="86">
        <f t="shared" si="0"/>
        <v>15</v>
      </c>
      <c r="B17" s="59">
        <v>81</v>
      </c>
      <c r="C17" s="60" t="s">
        <v>794</v>
      </c>
      <c r="D17" s="61" t="s">
        <v>835</v>
      </c>
      <c r="E17" s="61" t="s">
        <v>826</v>
      </c>
      <c r="F17" s="60">
        <v>763113</v>
      </c>
      <c r="G17" s="62">
        <v>8</v>
      </c>
      <c r="H17" s="60" t="s">
        <v>10</v>
      </c>
      <c r="I17" s="63">
        <v>20</v>
      </c>
      <c r="J17" s="64">
        <v>12.5</v>
      </c>
      <c r="K17" s="63">
        <v>10</v>
      </c>
      <c r="L17" s="64">
        <v>10</v>
      </c>
      <c r="M17" s="65">
        <v>10</v>
      </c>
      <c r="N17" s="64">
        <v>36</v>
      </c>
      <c r="O17" s="65">
        <v>58.5</v>
      </c>
      <c r="P17" s="60">
        <v>100</v>
      </c>
      <c r="Q17" s="66">
        <v>0.59</v>
      </c>
      <c r="R17" s="60" t="s">
        <v>821</v>
      </c>
      <c r="S17" s="67"/>
    </row>
    <row r="18" spans="1:19" ht="21" x14ac:dyDescent="0.35">
      <c r="A18" s="86">
        <f t="shared" si="0"/>
        <v>16</v>
      </c>
      <c r="B18" s="59">
        <v>83</v>
      </c>
      <c r="C18" s="60" t="s">
        <v>798</v>
      </c>
      <c r="D18" s="61" t="s">
        <v>830</v>
      </c>
      <c r="E18" s="61" t="s">
        <v>823</v>
      </c>
      <c r="F18" s="60">
        <v>763113</v>
      </c>
      <c r="G18" s="62">
        <v>7</v>
      </c>
      <c r="H18" s="60" t="s">
        <v>10</v>
      </c>
      <c r="I18" s="63">
        <v>11</v>
      </c>
      <c r="J18" s="64">
        <v>6.88</v>
      </c>
      <c r="K18" s="63">
        <v>9</v>
      </c>
      <c r="L18" s="64">
        <v>9</v>
      </c>
      <c r="M18" s="63">
        <v>9</v>
      </c>
      <c r="N18" s="64">
        <v>40</v>
      </c>
      <c r="O18" s="65">
        <v>55.88</v>
      </c>
      <c r="P18" s="60">
        <v>100</v>
      </c>
      <c r="Q18" s="66">
        <v>0.56000000000000005</v>
      </c>
      <c r="R18" s="60" t="s">
        <v>821</v>
      </c>
      <c r="S18" s="67"/>
    </row>
    <row r="19" spans="1:19" ht="21" x14ac:dyDescent="0.35">
      <c r="A19" s="86">
        <f t="shared" si="0"/>
        <v>17</v>
      </c>
      <c r="B19" s="68">
        <v>84</v>
      </c>
      <c r="C19" s="69" t="s">
        <v>797</v>
      </c>
      <c r="D19" s="70" t="s">
        <v>827</v>
      </c>
      <c r="E19" s="70" t="s">
        <v>823</v>
      </c>
      <c r="F19" s="69">
        <v>763113</v>
      </c>
      <c r="G19" s="71">
        <v>7</v>
      </c>
      <c r="H19" s="69" t="s">
        <v>10</v>
      </c>
      <c r="I19" s="72">
        <v>7</v>
      </c>
      <c r="J19" s="73">
        <v>4.38</v>
      </c>
      <c r="K19" s="72">
        <v>10</v>
      </c>
      <c r="L19" s="73">
        <v>10</v>
      </c>
      <c r="M19" s="72">
        <v>10</v>
      </c>
      <c r="N19" s="73">
        <v>36</v>
      </c>
      <c r="O19" s="74">
        <v>50.38</v>
      </c>
      <c r="P19" s="69">
        <v>100</v>
      </c>
      <c r="Q19" s="75">
        <v>0.5</v>
      </c>
      <c r="R19" s="69" t="s">
        <v>821</v>
      </c>
      <c r="S19" s="67"/>
    </row>
    <row r="20" spans="1:19" ht="21" x14ac:dyDescent="0.35">
      <c r="A20" s="86">
        <f t="shared" si="0"/>
        <v>18</v>
      </c>
    </row>
    <row r="21" spans="1:19" ht="21" x14ac:dyDescent="0.35">
      <c r="A21" s="86">
        <f t="shared" si="0"/>
        <v>19</v>
      </c>
    </row>
    <row r="22" spans="1:19" ht="21" x14ac:dyDescent="0.35">
      <c r="A22" s="86">
        <f t="shared" si="0"/>
        <v>20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ФК_7-8 мальчики</vt:lpstr>
      <vt:lpstr>ФК_7-8 девочки</vt:lpstr>
      <vt:lpstr>ФК_9-11 юноши</vt:lpstr>
      <vt:lpstr>ФК_9-11 девушки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2022-11-28T05:59:30Z</cp:lastPrinted>
  <dcterms:created xsi:type="dcterms:W3CDTF">2018-08-16T12:42:27Z</dcterms:created>
  <dcterms:modified xsi:type="dcterms:W3CDTF">2022-11-28T06:03:48Z</dcterms:modified>
</cp:coreProperties>
</file>